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showInkAnnotation="0"/>
  <mc:AlternateContent xmlns:mc="http://schemas.openxmlformats.org/markup-compatibility/2006">
    <mc:Choice Requires="x15">
      <x15ac:absPath xmlns:x15ac="http://schemas.microsoft.com/office/spreadsheetml/2010/11/ac" url="https://ofgemcloud-my.sharepoint.com/personal/nordin_zaoui_ofgem_gov_uk/Documents/Desktop/Docs for publication/Price cap - 25th Feb 2025/460/"/>
    </mc:Choice>
  </mc:AlternateContent>
  <xr:revisionPtr revIDLastSave="0" documentId="8_{05FBE92B-1E05-4171-B4A5-3944DDE92955}" xr6:coauthVersionLast="47" xr6:coauthVersionMax="47" xr10:uidLastSave="{00000000-0000-0000-0000-000000000000}"/>
  <bookViews>
    <workbookView xWindow="-110" yWindow="-110" windowWidth="19420" windowHeight="1042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e ECO" sheetId="18" r:id="rId11"/>
    <sheet name="3f WHD" sheetId="17" r:id="rId12"/>
    <sheet name="3g AAHEDC" sheetId="21" r:id="rId13"/>
    <sheet name="3h Losses" sheetId="34" r:id="rId14"/>
    <sheet name="3i New FIT methodology" sheetId="45" r:id="rId15"/>
    <sheet name="3j GGL" sheetId="47" r:id="rId16"/>
    <sheet name="3k NCC" sheetId="4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Hlk184116902" localSheetId="1">Notes!$D$147</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22" l="1"/>
  <c r="I26" i="22"/>
  <c r="J26" i="22"/>
  <c r="K26" i="22"/>
  <c r="L26" i="22"/>
  <c r="M26" i="22"/>
  <c r="N26" i="22"/>
  <c r="H20" i="22"/>
  <c r="I20" i="22"/>
  <c r="J20" i="22"/>
  <c r="K20" i="22"/>
  <c r="L20" i="22"/>
  <c r="M20" i="22"/>
  <c r="N20" i="22"/>
  <c r="O20" i="22"/>
  <c r="O26" i="22"/>
  <c r="Q26" i="22"/>
  <c r="R26" i="22"/>
  <c r="S26" i="22"/>
  <c r="T26" i="22"/>
  <c r="U26" i="22"/>
  <c r="V26" i="22"/>
  <c r="W26" i="22"/>
  <c r="Q20" i="22"/>
  <c r="R20" i="22"/>
  <c r="S20" i="22"/>
  <c r="T20" i="22"/>
  <c r="U20" i="22"/>
  <c r="V20" i="22"/>
  <c r="W20" i="22"/>
  <c r="X20" i="22"/>
  <c r="X26" i="22"/>
  <c r="Z26" i="22"/>
  <c r="AA26" i="22"/>
  <c r="AB26" i="22"/>
  <c r="AC26" i="22"/>
  <c r="AD26" i="22"/>
  <c r="AD92" i="22" s="1"/>
  <c r="AE26" i="22"/>
  <c r="AE92" i="22" s="1"/>
  <c r="AF26" i="22"/>
  <c r="AF92" i="22" s="1"/>
  <c r="AG26" i="22"/>
  <c r="AG92" i="22" s="1"/>
  <c r="AH26" i="22"/>
  <c r="AH92" i="22" s="1"/>
  <c r="AI26" i="22"/>
  <c r="AI92" i="22" s="1"/>
  <c r="Z20" i="22"/>
  <c r="AA20" i="22"/>
  <c r="AB20" i="22"/>
  <c r="AC20" i="22"/>
  <c r="AD20" i="22"/>
  <c r="AE20" i="22"/>
  <c r="AF20" i="22"/>
  <c r="AG20" i="22"/>
  <c r="AH20" i="22"/>
  <c r="AI20" i="22"/>
  <c r="AC223" i="45"/>
  <c r="M149" i="45"/>
  <c r="AC92" i="22"/>
  <c r="Z92" i="22"/>
  <c r="AA92" i="22"/>
  <c r="AB92" i="22"/>
  <c r="Z15" i="22"/>
  <c r="Y53" i="42" s="1"/>
  <c r="Z17" i="22"/>
  <c r="Y55" i="42" s="1"/>
  <c r="Z18" i="22"/>
  <c r="Y56" i="42" s="1"/>
  <c r="Z19" i="22"/>
  <c r="Z21" i="22"/>
  <c r="Y59" i="42" s="1"/>
  <c r="Z23" i="22"/>
  <c r="Y61" i="42" s="1"/>
  <c r="Z24" i="22"/>
  <c r="Y62" i="42" s="1"/>
  <c r="Z25" i="22"/>
  <c r="Z58" i="22" s="1"/>
  <c r="Z27" i="22"/>
  <c r="Y65" i="42" s="1"/>
  <c r="Z28" i="22"/>
  <c r="Z29" i="22"/>
  <c r="Y67" i="42" s="1"/>
  <c r="Z65" i="22" l="1"/>
  <c r="Z63" i="22"/>
  <c r="Z57" i="22"/>
  <c r="Z55" i="22"/>
  <c r="Y66" i="42"/>
  <c r="Y43" i="42"/>
  <c r="Z42" i="22"/>
  <c r="Z50" i="22"/>
  <c r="Z43" i="22"/>
  <c r="Z51" i="22"/>
  <c r="Z44" i="22"/>
  <c r="Z52" i="22"/>
  <c r="Z45" i="22"/>
  <c r="Z53" i="22"/>
  <c r="Z46" i="22"/>
  <c r="Z47" i="22"/>
  <c r="Z40" i="22"/>
  <c r="Z48" i="22"/>
  <c r="Z41" i="22"/>
  <c r="Z49" i="22"/>
  <c r="Z64" i="22"/>
  <c r="Z56" i="22"/>
  <c r="Z62" i="22"/>
  <c r="Z54" i="22"/>
  <c r="Z61" i="22"/>
  <c r="Z60" i="22"/>
  <c r="Z67" i="22"/>
  <c r="Z59" i="22"/>
  <c r="Z66" i="22"/>
  <c r="Y63" i="42" l="1"/>
  <c r="Y57" i="42"/>
  <c r="AD81" i="22"/>
  <c r="AD89" i="22"/>
  <c r="AD97" i="22"/>
  <c r="AD105" i="22"/>
  <c r="AD85" i="22"/>
  <c r="AD94" i="22"/>
  <c r="AD103" i="22"/>
  <c r="AD104" i="22"/>
  <c r="AD88" i="22"/>
  <c r="AD84" i="22"/>
  <c r="AD86" i="22"/>
  <c r="AD95" i="22"/>
  <c r="AD79" i="22"/>
  <c r="AD91" i="22"/>
  <c r="AD93" i="22"/>
  <c r="AD87" i="22"/>
  <c r="AD96" i="22"/>
  <c r="AD78" i="22"/>
  <c r="AD82" i="22"/>
  <c r="AD101" i="22"/>
  <c r="AD98" i="22"/>
  <c r="AD80" i="22"/>
  <c r="AD90" i="22"/>
  <c r="AD99" i="22"/>
  <c r="AD100" i="22"/>
  <c r="AD83" i="22"/>
  <c r="AD102" i="22"/>
  <c r="AG97" i="22"/>
  <c r="AG105" i="22"/>
  <c r="AG93" i="22"/>
  <c r="AG101" i="22"/>
  <c r="AG98" i="22"/>
  <c r="AG103" i="22"/>
  <c r="AG100" i="22"/>
  <c r="AG94" i="22"/>
  <c r="AG102" i="22"/>
  <c r="AG104" i="22"/>
  <c r="AG95" i="22"/>
  <c r="AG99" i="22"/>
  <c r="AG96" i="22"/>
  <c r="AE81" i="22"/>
  <c r="AE89" i="22"/>
  <c r="AE97" i="22"/>
  <c r="AE105" i="22"/>
  <c r="AE83" i="22"/>
  <c r="AE100" i="22"/>
  <c r="AE93" i="22"/>
  <c r="AE82" i="22"/>
  <c r="AE90" i="22"/>
  <c r="AE98" i="22"/>
  <c r="AE91" i="22"/>
  <c r="AE94" i="22"/>
  <c r="AE103" i="22"/>
  <c r="AE88" i="22"/>
  <c r="AE99" i="22"/>
  <c r="AE85" i="22"/>
  <c r="AE87" i="22"/>
  <c r="AE84" i="22"/>
  <c r="AE79" i="22"/>
  <c r="AE80" i="22"/>
  <c r="AE101" i="22"/>
  <c r="AE102" i="22"/>
  <c r="AE95" i="22"/>
  <c r="AE96" i="22"/>
  <c r="AE86" i="22"/>
  <c r="AE104" i="22"/>
  <c r="AB81" i="22"/>
  <c r="AB89" i="22"/>
  <c r="AB82" i="22"/>
  <c r="AB90" i="22"/>
  <c r="AB83" i="22"/>
  <c r="AB91" i="22"/>
  <c r="AB84" i="22"/>
  <c r="AB78" i="22"/>
  <c r="AB85" i="22"/>
  <c r="AB86" i="22"/>
  <c r="AB79" i="22"/>
  <c r="AB80" i="22"/>
  <c r="AB87" i="22"/>
  <c r="AB88" i="22"/>
  <c r="AA78" i="22"/>
  <c r="AH79" i="22"/>
  <c r="AH87" i="22"/>
  <c r="AH95" i="22"/>
  <c r="AH103" i="22"/>
  <c r="AH91" i="22"/>
  <c r="AH80" i="22"/>
  <c r="AH88" i="22"/>
  <c r="AH96" i="22"/>
  <c r="AH104" i="22"/>
  <c r="AH78" i="22"/>
  <c r="AH99" i="22"/>
  <c r="AH102" i="22"/>
  <c r="AH81" i="22"/>
  <c r="AH89" i="22"/>
  <c r="AH97" i="22"/>
  <c r="AH105" i="22"/>
  <c r="AH85" i="22"/>
  <c r="AH94" i="22"/>
  <c r="AH82" i="22"/>
  <c r="AH90" i="22"/>
  <c r="AH98" i="22"/>
  <c r="AH101" i="22"/>
  <c r="AH86" i="22"/>
  <c r="AH83" i="22"/>
  <c r="AH93" i="22"/>
  <c r="AH84" i="22"/>
  <c r="AH100" i="22"/>
  <c r="Z84" i="22"/>
  <c r="Z78" i="22"/>
  <c r="Z85" i="22"/>
  <c r="Z86" i="22"/>
  <c r="Z79" i="22"/>
  <c r="Z87" i="22"/>
  <c r="Z80" i="22"/>
  <c r="Z88" i="22"/>
  <c r="Z81" i="22"/>
  <c r="Z89" i="22"/>
  <c r="Z82" i="22"/>
  <c r="Z83" i="22"/>
  <c r="Z90" i="22"/>
  <c r="Z91" i="22"/>
  <c r="AG90" i="22"/>
  <c r="AG81" i="22"/>
  <c r="AG85" i="22"/>
  <c r="AG89" i="22"/>
  <c r="AG86" i="22"/>
  <c r="AG83" i="22"/>
  <c r="AG80" i="22"/>
  <c r="AG78" i="22"/>
  <c r="AG87" i="22"/>
  <c r="AG88" i="22"/>
  <c r="AG82" i="22"/>
  <c r="AG79" i="22"/>
  <c r="AG91" i="22"/>
  <c r="AG84" i="22"/>
  <c r="Z96" i="22"/>
  <c r="Z104" i="22"/>
  <c r="Z97" i="22"/>
  <c r="Z105" i="22"/>
  <c r="Z98" i="22"/>
  <c r="Z99" i="22"/>
  <c r="Z100" i="22"/>
  <c r="Z93" i="22"/>
  <c r="Z101" i="22"/>
  <c r="Z102" i="22"/>
  <c r="Z103" i="22"/>
  <c r="Z94" i="22"/>
  <c r="Z95" i="22"/>
  <c r="AB93" i="22"/>
  <c r="AB101" i="22"/>
  <c r="AB94" i="22"/>
  <c r="AB102" i="22"/>
  <c r="AB95" i="22"/>
  <c r="AB103" i="22"/>
  <c r="AB96" i="22"/>
  <c r="AB104" i="22"/>
  <c r="AB97" i="22"/>
  <c r="AB105" i="22"/>
  <c r="AB98" i="22"/>
  <c r="AB99" i="22"/>
  <c r="AB100" i="22"/>
  <c r="AF84" i="22"/>
  <c r="AF100" i="22"/>
  <c r="AF85" i="22"/>
  <c r="AF93" i="22"/>
  <c r="AF101" i="22"/>
  <c r="AF78" i="22"/>
  <c r="AF104" i="22"/>
  <c r="AF82" i="22"/>
  <c r="AF98" i="22"/>
  <c r="AF86" i="22"/>
  <c r="AF94" i="22"/>
  <c r="AF102" i="22"/>
  <c r="AF80" i="22"/>
  <c r="AF105" i="22"/>
  <c r="AF99" i="22"/>
  <c r="AF79" i="22"/>
  <c r="AF87" i="22"/>
  <c r="AF95" i="22"/>
  <c r="AF103" i="22"/>
  <c r="AF96" i="22"/>
  <c r="AF97" i="22"/>
  <c r="AF88" i="22"/>
  <c r="AF83" i="22"/>
  <c r="AF81" i="22"/>
  <c r="AF89" i="22"/>
  <c r="AF90" i="22"/>
  <c r="AF91" i="22"/>
  <c r="AK19" i="48"/>
  <c r="AL19" i="48"/>
  <c r="AM19" i="48"/>
  <c r="AN19" i="48"/>
  <c r="AO19" i="48"/>
  <c r="AP19" i="48"/>
  <c r="AQ19" i="48"/>
  <c r="AR19" i="48"/>
  <c r="AS19" i="48"/>
  <c r="AT19" i="48"/>
  <c r="AU19" i="48"/>
  <c r="AV19" i="48"/>
  <c r="AW19" i="48"/>
  <c r="AX19" i="48"/>
  <c r="AY19" i="48"/>
  <c r="AZ19" i="48"/>
  <c r="BA19" i="48"/>
  <c r="BB19" i="48"/>
  <c r="BC19" i="48"/>
  <c r="BD19" i="48"/>
  <c r="BE19" i="48"/>
  <c r="BF19" i="48"/>
  <c r="AJ19" i="48"/>
  <c r="AJ20" i="22" s="1"/>
  <c r="Y64" i="42" l="1"/>
  <c r="Y58" i="42"/>
  <c r="AJ26" i="22"/>
  <c r="AJ92" i="22" s="1"/>
  <c r="AW20" i="22"/>
  <c r="AW26" i="22"/>
  <c r="AW92" i="22" s="1"/>
  <c r="AZ26" i="22"/>
  <c r="AZ92" i="22" s="1"/>
  <c r="AZ20" i="22"/>
  <c r="AQ26" i="22"/>
  <c r="AQ92" i="22" s="1"/>
  <c r="AQ20" i="22"/>
  <c r="AL26" i="22"/>
  <c r="AL92" i="22" s="1"/>
  <c r="AL20" i="22"/>
  <c r="AR26" i="22"/>
  <c r="AR92" i="22" s="1"/>
  <c r="AR20" i="22"/>
  <c r="AY26" i="22"/>
  <c r="AY92" i="22" s="1"/>
  <c r="AY20" i="22"/>
  <c r="BF20" i="22"/>
  <c r="BF26" i="22"/>
  <c r="BF92" i="22" s="1"/>
  <c r="AX20" i="22"/>
  <c r="AX26" i="22"/>
  <c r="AX92" i="22" s="1"/>
  <c r="AP20" i="22"/>
  <c r="AP26" i="22"/>
  <c r="AP92" i="22" s="1"/>
  <c r="BE20" i="22"/>
  <c r="BE26" i="22"/>
  <c r="BE92" i="22" s="1"/>
  <c r="AO20" i="22"/>
  <c r="AO26" i="22"/>
  <c r="AO92" i="22" s="1"/>
  <c r="BD20" i="22"/>
  <c r="BD26" i="22"/>
  <c r="BD92" i="22" s="1"/>
  <c r="AV20" i="22"/>
  <c r="AV26" i="22"/>
  <c r="AV92" i="22" s="1"/>
  <c r="AN20" i="22"/>
  <c r="AN26" i="22"/>
  <c r="AN92" i="22" s="1"/>
  <c r="BC20" i="22"/>
  <c r="BC26" i="22"/>
  <c r="BC92" i="22" s="1"/>
  <c r="AU26" i="22"/>
  <c r="AU92" i="22" s="1"/>
  <c r="AU20" i="22"/>
  <c r="AM26" i="22"/>
  <c r="AM92" i="22" s="1"/>
  <c r="AM20" i="22"/>
  <c r="BB26" i="22"/>
  <c r="BB92" i="22" s="1"/>
  <c r="BB20" i="22"/>
  <c r="AT26" i="22"/>
  <c r="AT92" i="22" s="1"/>
  <c r="AT20" i="22"/>
  <c r="BA26" i="22"/>
  <c r="BA92" i="22" s="1"/>
  <c r="BA20" i="22"/>
  <c r="AS26" i="22"/>
  <c r="AS92" i="22" s="1"/>
  <c r="AS20" i="22"/>
  <c r="AK20" i="22"/>
  <c r="AK26" i="22"/>
  <c r="AK92" i="22" s="1"/>
  <c r="AI82" i="22" l="1"/>
  <c r="AI79" i="22"/>
  <c r="AI87" i="22"/>
  <c r="AI89" i="22"/>
  <c r="AI86" i="22"/>
  <c r="AI80" i="22"/>
  <c r="AI91" i="22"/>
  <c r="AI85" i="22"/>
  <c r="AI84" i="22"/>
  <c r="AI78" i="22"/>
  <c r="AI88" i="22"/>
  <c r="AI90" i="22"/>
  <c r="AI81" i="22"/>
  <c r="AI83" i="22"/>
  <c r="AI105" i="22"/>
  <c r="AI102" i="22"/>
  <c r="AI95" i="22"/>
  <c r="AI93" i="22"/>
  <c r="AI96" i="22"/>
  <c r="AI101" i="22"/>
  <c r="AI100" i="22"/>
  <c r="AI98" i="22"/>
  <c r="AI104" i="22"/>
  <c r="AI94" i="22"/>
  <c r="AI99" i="22"/>
  <c r="AI97" i="22"/>
  <c r="AI103" i="22"/>
  <c r="AO78" i="22"/>
  <c r="AN58" i="42" s="1"/>
  <c r="AO82" i="22"/>
  <c r="AO86" i="22"/>
  <c r="AO90" i="22"/>
  <c r="AO79" i="22"/>
  <c r="AO83" i="22"/>
  <c r="AO87" i="22"/>
  <c r="AO91" i="22"/>
  <c r="AO80" i="22"/>
  <c r="AO84" i="22"/>
  <c r="AO88" i="22"/>
  <c r="AO81" i="22"/>
  <c r="AO85" i="22"/>
  <c r="AO89" i="22"/>
  <c r="AQ93" i="22"/>
  <c r="AQ97" i="22"/>
  <c r="AQ101" i="22"/>
  <c r="AQ105" i="22"/>
  <c r="AQ94" i="22"/>
  <c r="AQ98" i="22"/>
  <c r="AQ102" i="22"/>
  <c r="AQ95" i="22"/>
  <c r="AQ99" i="22"/>
  <c r="AQ103" i="22"/>
  <c r="AQ100" i="22"/>
  <c r="AQ104" i="22"/>
  <c r="AP64" i="42"/>
  <c r="AQ96" i="22"/>
  <c r="AZ80" i="22"/>
  <c r="AZ84" i="22"/>
  <c r="AZ88" i="22"/>
  <c r="AZ81" i="22"/>
  <c r="AZ85" i="22"/>
  <c r="AZ89" i="22"/>
  <c r="AZ78" i="22"/>
  <c r="AY58" i="42" s="1"/>
  <c r="AZ82" i="22"/>
  <c r="AZ86" i="22"/>
  <c r="AZ90" i="22"/>
  <c r="AZ87" i="22"/>
  <c r="AZ91" i="22"/>
  <c r="AZ79" i="22"/>
  <c r="AZ83" i="22"/>
  <c r="BC95" i="22"/>
  <c r="BC99" i="22"/>
  <c r="BC103" i="22"/>
  <c r="BB64" i="42"/>
  <c r="BC96" i="22"/>
  <c r="BC100" i="22"/>
  <c r="BC104" i="22"/>
  <c r="BC93" i="22"/>
  <c r="BC97" i="22"/>
  <c r="BC101" i="22"/>
  <c r="BC105" i="22"/>
  <c r="BC94" i="22"/>
  <c r="BC98" i="22"/>
  <c r="BC102" i="22"/>
  <c r="AY64" i="42"/>
  <c r="AZ96" i="22"/>
  <c r="AZ100" i="22"/>
  <c r="AZ104" i="22"/>
  <c r="AZ93" i="22"/>
  <c r="AZ97" i="22"/>
  <c r="AZ101" i="22"/>
  <c r="AZ105" i="22"/>
  <c r="AZ94" i="22"/>
  <c r="AZ98" i="22"/>
  <c r="AZ102" i="22"/>
  <c r="AZ103" i="22"/>
  <c r="AZ95" i="22"/>
  <c r="AZ99" i="22"/>
  <c r="AT79" i="22"/>
  <c r="AT83" i="22"/>
  <c r="AT87" i="22"/>
  <c r="AT91" i="22"/>
  <c r="AT80" i="22"/>
  <c r="AT84" i="22"/>
  <c r="AT88" i="22"/>
  <c r="AT81" i="22"/>
  <c r="AT85" i="22"/>
  <c r="AT89" i="22"/>
  <c r="AT82" i="22"/>
  <c r="AT86" i="22"/>
  <c r="AT90" i="22"/>
  <c r="AT78" i="22"/>
  <c r="AS58" i="42" s="1"/>
  <c r="BC79" i="22"/>
  <c r="BC83" i="22"/>
  <c r="BC87" i="22"/>
  <c r="BC91" i="22"/>
  <c r="BC80" i="22"/>
  <c r="BC84" i="22"/>
  <c r="BC88" i="22"/>
  <c r="BC81" i="22"/>
  <c r="BC85" i="22"/>
  <c r="BC89" i="22"/>
  <c r="BC78" i="22"/>
  <c r="BB58" i="42" s="1"/>
  <c r="BC82" i="22"/>
  <c r="BC86" i="22"/>
  <c r="BC90" i="22"/>
  <c r="BB95" i="22"/>
  <c r="BB99" i="22"/>
  <c r="BB103" i="22"/>
  <c r="BA64" i="42"/>
  <c r="BB96" i="22"/>
  <c r="BB100" i="22"/>
  <c r="BB104" i="22"/>
  <c r="BB93" i="22"/>
  <c r="BB97" i="22"/>
  <c r="BB101" i="22"/>
  <c r="BB105" i="22"/>
  <c r="BB94" i="22"/>
  <c r="BB98" i="22"/>
  <c r="BB102" i="22"/>
  <c r="AW94" i="22"/>
  <c r="AW98" i="22"/>
  <c r="AW102" i="22"/>
  <c r="AW95" i="22"/>
  <c r="AW99" i="22"/>
  <c r="AW103" i="22"/>
  <c r="AV64" i="42"/>
  <c r="AW96" i="22"/>
  <c r="AW100" i="22"/>
  <c r="AW104" i="22"/>
  <c r="AW105" i="22"/>
  <c r="AW93" i="22"/>
  <c r="AW97" i="22"/>
  <c r="AW101" i="22"/>
  <c r="BF93" i="22"/>
  <c r="BF97" i="22"/>
  <c r="BF101" i="22"/>
  <c r="BF105" i="22"/>
  <c r="BF94" i="22"/>
  <c r="BF98" i="22"/>
  <c r="BF102" i="22"/>
  <c r="BF95" i="22"/>
  <c r="BF99" i="22"/>
  <c r="BF103" i="22"/>
  <c r="BE64" i="42"/>
  <c r="BF96" i="22"/>
  <c r="BF100" i="22"/>
  <c r="BF104" i="22"/>
  <c r="BF81" i="22"/>
  <c r="BF85" i="22"/>
  <c r="BF89" i="22"/>
  <c r="BF78" i="22"/>
  <c r="BE58" i="42" s="1"/>
  <c r="BF82" i="22"/>
  <c r="BF86" i="22"/>
  <c r="BF90" i="22"/>
  <c r="BF79" i="22"/>
  <c r="BF83" i="22"/>
  <c r="BF87" i="22"/>
  <c r="BF91" i="22"/>
  <c r="BF80" i="22"/>
  <c r="BF84" i="22"/>
  <c r="BF88" i="22"/>
  <c r="BE94" i="22"/>
  <c r="BE98" i="22"/>
  <c r="BE102" i="22"/>
  <c r="BE95" i="22"/>
  <c r="BE99" i="22"/>
  <c r="BE103" i="22"/>
  <c r="BD64" i="42"/>
  <c r="BE96" i="22"/>
  <c r="BE100" i="22"/>
  <c r="BE104" i="22"/>
  <c r="BE101" i="22"/>
  <c r="BE105" i="22"/>
  <c r="BE93" i="22"/>
  <c r="BE97" i="22"/>
  <c r="BE78" i="22"/>
  <c r="BD58" i="42" s="1"/>
  <c r="BE82" i="22"/>
  <c r="BE86" i="22"/>
  <c r="BE90" i="22"/>
  <c r="BE79" i="22"/>
  <c r="BE83" i="22"/>
  <c r="BE87" i="22"/>
  <c r="BE91" i="22"/>
  <c r="BE80" i="22"/>
  <c r="BE84" i="22"/>
  <c r="BE88" i="22"/>
  <c r="BE85" i="22"/>
  <c r="BE89" i="22"/>
  <c r="BE81" i="22"/>
  <c r="AW78" i="22"/>
  <c r="AV58" i="42" s="1"/>
  <c r="AW82" i="22"/>
  <c r="AW86" i="22"/>
  <c r="AW90" i="22"/>
  <c r="AW79" i="22"/>
  <c r="AW83" i="22"/>
  <c r="AW87" i="22"/>
  <c r="AW91" i="22"/>
  <c r="AW80" i="22"/>
  <c r="AW84" i="22"/>
  <c r="AW88" i="22"/>
  <c r="AW89" i="22"/>
  <c r="AW81" i="22"/>
  <c r="AW85" i="22"/>
  <c r="AO94" i="22"/>
  <c r="AO98" i="22"/>
  <c r="AO102" i="22"/>
  <c r="AO95" i="22"/>
  <c r="AO99" i="22"/>
  <c r="AO103" i="22"/>
  <c r="AN64" i="42"/>
  <c r="AO96" i="22"/>
  <c r="AO100" i="22"/>
  <c r="AO104" i="22"/>
  <c r="AO93" i="22"/>
  <c r="AO97" i="22"/>
  <c r="AO101" i="22"/>
  <c r="AO105" i="22"/>
  <c r="AT95" i="22"/>
  <c r="AT99" i="22"/>
  <c r="AT103" i="22"/>
  <c r="AS64" i="42"/>
  <c r="AT96" i="22"/>
  <c r="AT100" i="22"/>
  <c r="AT104" i="22"/>
  <c r="AT93" i="22"/>
  <c r="AT97" i="22"/>
  <c r="AT101" i="22"/>
  <c r="AT105" i="22"/>
  <c r="AT98" i="22"/>
  <c r="AT102" i="22"/>
  <c r="AT94" i="22"/>
  <c r="AY93" i="22"/>
  <c r="AY97" i="22"/>
  <c r="AY101" i="22"/>
  <c r="AY105" i="22"/>
  <c r="AY94" i="22"/>
  <c r="AY98" i="22"/>
  <c r="AY102" i="22"/>
  <c r="AY95" i="22"/>
  <c r="AY99" i="22"/>
  <c r="AY103" i="22"/>
  <c r="AY96" i="22"/>
  <c r="AY100" i="22"/>
  <c r="AY104" i="22"/>
  <c r="AX64" i="42"/>
  <c r="AV94" i="22"/>
  <c r="AV98" i="22"/>
  <c r="AV102" i="22"/>
  <c r="AV95" i="22"/>
  <c r="AV99" i="22"/>
  <c r="AV103" i="22"/>
  <c r="AU64" i="42"/>
  <c r="AV96" i="22"/>
  <c r="AV100" i="22"/>
  <c r="AV104" i="22"/>
  <c r="AV105" i="22"/>
  <c r="AV93" i="22"/>
  <c r="AV97" i="22"/>
  <c r="AV101" i="22"/>
  <c r="AR80" i="22"/>
  <c r="AR84" i="22"/>
  <c r="AR88" i="22"/>
  <c r="AR81" i="22"/>
  <c r="AR85" i="22"/>
  <c r="AR89" i="22"/>
  <c r="AR78" i="22"/>
  <c r="AQ58" i="42" s="1"/>
  <c r="AR82" i="22"/>
  <c r="AR86" i="22"/>
  <c r="AR90" i="22"/>
  <c r="AR91" i="22"/>
  <c r="AR79" i="22"/>
  <c r="AR83" i="22"/>
  <c r="AR87" i="22"/>
  <c r="AV78" i="22"/>
  <c r="AU58" i="42" s="1"/>
  <c r="AV82" i="22"/>
  <c r="AV86" i="22"/>
  <c r="AV90" i="22"/>
  <c r="AV79" i="22"/>
  <c r="AV83" i="22"/>
  <c r="AV87" i="22"/>
  <c r="AV91" i="22"/>
  <c r="AV80" i="22"/>
  <c r="AV84" i="22"/>
  <c r="AV88" i="22"/>
  <c r="AV89" i="22"/>
  <c r="AV81" i="22"/>
  <c r="AV85" i="22"/>
  <c r="AQ64" i="42"/>
  <c r="AR96" i="22"/>
  <c r="AR100" i="22"/>
  <c r="AR104" i="22"/>
  <c r="AR93" i="22"/>
  <c r="AR97" i="22"/>
  <c r="AR101" i="22"/>
  <c r="AR105" i="22"/>
  <c r="AR94" i="22"/>
  <c r="AR98" i="22"/>
  <c r="AR102" i="22"/>
  <c r="AR95" i="22"/>
  <c r="AR99" i="22"/>
  <c r="AR103" i="22"/>
  <c r="BA80" i="22"/>
  <c r="BA84" i="22"/>
  <c r="BA88" i="22"/>
  <c r="BA81" i="22"/>
  <c r="BA85" i="22"/>
  <c r="BA89" i="22"/>
  <c r="BA78" i="22"/>
  <c r="AZ58" i="42" s="1"/>
  <c r="BA82" i="22"/>
  <c r="BA86" i="22"/>
  <c r="BA90" i="22"/>
  <c r="BA87" i="22"/>
  <c r="BA91" i="22"/>
  <c r="BA79" i="22"/>
  <c r="BA83" i="22"/>
  <c r="BD94" i="22"/>
  <c r="BD98" i="22"/>
  <c r="BD102" i="22"/>
  <c r="BD95" i="22"/>
  <c r="BD99" i="22"/>
  <c r="BD103" i="22"/>
  <c r="BC64" i="42"/>
  <c r="BD96" i="22"/>
  <c r="BD100" i="22"/>
  <c r="BD104" i="22"/>
  <c r="BD101" i="22"/>
  <c r="BD105" i="22"/>
  <c r="BD93" i="22"/>
  <c r="BD97" i="22"/>
  <c r="AX93" i="22"/>
  <c r="AX97" i="22"/>
  <c r="AX101" i="22"/>
  <c r="AX105" i="22"/>
  <c r="AX94" i="22"/>
  <c r="AX98" i="22"/>
  <c r="AX102" i="22"/>
  <c r="AX95" i="22"/>
  <c r="AX99" i="22"/>
  <c r="AX103" i="22"/>
  <c r="AX96" i="22"/>
  <c r="AX100" i="22"/>
  <c r="AX104" i="22"/>
  <c r="AW64" i="42"/>
  <c r="AQ81" i="22"/>
  <c r="AQ85" i="22"/>
  <c r="AQ89" i="22"/>
  <c r="AQ78" i="22"/>
  <c r="AP58" i="42" s="1"/>
  <c r="AQ82" i="22"/>
  <c r="AQ86" i="22"/>
  <c r="AQ90" i="22"/>
  <c r="AQ79" i="22"/>
  <c r="AQ83" i="22"/>
  <c r="AQ87" i="22"/>
  <c r="AQ91" i="22"/>
  <c r="AQ84" i="22"/>
  <c r="AQ88" i="22"/>
  <c r="AQ80" i="22"/>
  <c r="BB79" i="22"/>
  <c r="BB83" i="22"/>
  <c r="BB87" i="22"/>
  <c r="BB91" i="22"/>
  <c r="BB80" i="22"/>
  <c r="BB84" i="22"/>
  <c r="BB88" i="22"/>
  <c r="BB81" i="22"/>
  <c r="BB85" i="22"/>
  <c r="BB89" i="22"/>
  <c r="BB78" i="22"/>
  <c r="BA58" i="42" s="1"/>
  <c r="BB82" i="22"/>
  <c r="BB86" i="22"/>
  <c r="BB90" i="22"/>
  <c r="AY81" i="22"/>
  <c r="AY85" i="22"/>
  <c r="AY89" i="22"/>
  <c r="AY78" i="22"/>
  <c r="AX58" i="42" s="1"/>
  <c r="AY82" i="22"/>
  <c r="AY86" i="22"/>
  <c r="AY90" i="22"/>
  <c r="AY79" i="22"/>
  <c r="AY83" i="22"/>
  <c r="AY87" i="22"/>
  <c r="AY91" i="22"/>
  <c r="AY80" i="22"/>
  <c r="AY84" i="22"/>
  <c r="AY88" i="22"/>
  <c r="AS80" i="22"/>
  <c r="AS84" i="22"/>
  <c r="AS88" i="22"/>
  <c r="AS81" i="22"/>
  <c r="AS85" i="22"/>
  <c r="AS89" i="22"/>
  <c r="AS78" i="22"/>
  <c r="AR58" i="42" s="1"/>
  <c r="AS82" i="22"/>
  <c r="AS86" i="22"/>
  <c r="AS90" i="22"/>
  <c r="AS91" i="22"/>
  <c r="AS79" i="22"/>
  <c r="AS83" i="22"/>
  <c r="AS87" i="22"/>
  <c r="AP93" i="22"/>
  <c r="AP97" i="22"/>
  <c r="AP101" i="22"/>
  <c r="AP105" i="22"/>
  <c r="AP94" i="22"/>
  <c r="AP98" i="22"/>
  <c r="AP102" i="22"/>
  <c r="AP95" i="22"/>
  <c r="AP99" i="22"/>
  <c r="AP103" i="22"/>
  <c r="AP100" i="22"/>
  <c r="AP104" i="22"/>
  <c r="AO64" i="42"/>
  <c r="AP96" i="22"/>
  <c r="AR64" i="42"/>
  <c r="AS96" i="22"/>
  <c r="AS100" i="22"/>
  <c r="AS104" i="22"/>
  <c r="AS93" i="22"/>
  <c r="AS97" i="22"/>
  <c r="AS101" i="22"/>
  <c r="AS105" i="22"/>
  <c r="AS94" i="22"/>
  <c r="AS98" i="22"/>
  <c r="AS102" i="22"/>
  <c r="AS95" i="22"/>
  <c r="AS99" i="22"/>
  <c r="AS103" i="22"/>
  <c r="AP81" i="22"/>
  <c r="AP85" i="22"/>
  <c r="AP89" i="22"/>
  <c r="AP78" i="22"/>
  <c r="AO58" i="42" s="1"/>
  <c r="AP82" i="22"/>
  <c r="AP86" i="22"/>
  <c r="AP90" i="22"/>
  <c r="AP79" i="22"/>
  <c r="AP83" i="22"/>
  <c r="AP87" i="22"/>
  <c r="AP91" i="22"/>
  <c r="AP84" i="22"/>
  <c r="AP88" i="22"/>
  <c r="AP80" i="22"/>
  <c r="AU79" i="22"/>
  <c r="AU83" i="22"/>
  <c r="AU87" i="22"/>
  <c r="AU91" i="22"/>
  <c r="AU80" i="22"/>
  <c r="AU84" i="22"/>
  <c r="AU88" i="22"/>
  <c r="AU81" i="22"/>
  <c r="AU85" i="22"/>
  <c r="AU89" i="22"/>
  <c r="AU82" i="22"/>
  <c r="AU86" i="22"/>
  <c r="AU90" i="22"/>
  <c r="AU78" i="22"/>
  <c r="AT58" i="42" s="1"/>
  <c r="AZ64" i="42"/>
  <c r="BA96" i="22"/>
  <c r="BA100" i="22"/>
  <c r="BA104" i="22"/>
  <c r="BA93" i="22"/>
  <c r="BA97" i="22"/>
  <c r="BA101" i="22"/>
  <c r="BA105" i="22"/>
  <c r="BA94" i="22"/>
  <c r="BA98" i="22"/>
  <c r="BA102" i="22"/>
  <c r="BA103" i="22"/>
  <c r="BA95" i="22"/>
  <c r="BA99" i="22"/>
  <c r="AU95" i="22"/>
  <c r="AU99" i="22"/>
  <c r="AU103" i="22"/>
  <c r="AT64" i="42"/>
  <c r="AU96" i="22"/>
  <c r="AU100" i="22"/>
  <c r="AU104" i="22"/>
  <c r="AU93" i="22"/>
  <c r="AU97" i="22"/>
  <c r="AU101" i="22"/>
  <c r="AU105" i="22"/>
  <c r="AU98" i="22"/>
  <c r="AU102" i="22"/>
  <c r="AU94" i="22"/>
  <c r="BD78" i="22"/>
  <c r="BC58" i="42" s="1"/>
  <c r="BD82" i="22"/>
  <c r="BD86" i="22"/>
  <c r="BD90" i="22"/>
  <c r="BD79" i="22"/>
  <c r="BD83" i="22"/>
  <c r="BD87" i="22"/>
  <c r="BD91" i="22"/>
  <c r="BD80" i="22"/>
  <c r="BD84" i="22"/>
  <c r="BD88" i="22"/>
  <c r="BD85" i="22"/>
  <c r="BD89" i="22"/>
  <c r="BD81" i="22"/>
  <c r="AX81" i="22"/>
  <c r="AX85" i="22"/>
  <c r="AX89" i="22"/>
  <c r="AX78" i="22"/>
  <c r="AW58" i="42" s="1"/>
  <c r="AX82" i="22"/>
  <c r="AX86" i="22"/>
  <c r="AX90" i="22"/>
  <c r="AX79" i="22"/>
  <c r="AX83" i="22"/>
  <c r="AX87" i="22"/>
  <c r="AX91" i="22"/>
  <c r="AX80" i="22"/>
  <c r="AX84" i="22"/>
  <c r="AX88" i="22"/>
  <c r="AJ80" i="22"/>
  <c r="AJ88" i="22"/>
  <c r="AJ96" i="22"/>
  <c r="AJ104" i="22"/>
  <c r="AJ89" i="22"/>
  <c r="AJ97" i="22"/>
  <c r="AJ105" i="22"/>
  <c r="AJ82" i="22"/>
  <c r="AJ90" i="22"/>
  <c r="AJ98" i="22"/>
  <c r="AJ83" i="22"/>
  <c r="AJ91" i="22"/>
  <c r="AJ99" i="22"/>
  <c r="AJ78" i="22"/>
  <c r="AJ84" i="22"/>
  <c r="AJ100" i="22"/>
  <c r="AJ85" i="22"/>
  <c r="AJ93" i="22"/>
  <c r="AJ101" i="22"/>
  <c r="AJ86" i="22"/>
  <c r="AJ94" i="22"/>
  <c r="AJ102" i="22"/>
  <c r="AJ79" i="22"/>
  <c r="AJ87" i="22"/>
  <c r="AJ95" i="22"/>
  <c r="AJ81" i="22"/>
  <c r="AJ103" i="22"/>
  <c r="AN94" i="22"/>
  <c r="AN102" i="22"/>
  <c r="AN97" i="22"/>
  <c r="AN105" i="22"/>
  <c r="AN100" i="22"/>
  <c r="AN95" i="22"/>
  <c r="AN103" i="22"/>
  <c r="AN98" i="22"/>
  <c r="AN96" i="22"/>
  <c r="AN104" i="22"/>
  <c r="AN99" i="22"/>
  <c r="AN93" i="22"/>
  <c r="AN101" i="22"/>
  <c r="AN78" i="22"/>
  <c r="AN86" i="22"/>
  <c r="AN88" i="22"/>
  <c r="AN83" i="22"/>
  <c r="AN81" i="22"/>
  <c r="AN89" i="22"/>
  <c r="AN84" i="22"/>
  <c r="AN87" i="22"/>
  <c r="AN90" i="22"/>
  <c r="AN80" i="22"/>
  <c r="AN91" i="22"/>
  <c r="AN79" i="22"/>
  <c r="AN82" i="22"/>
  <c r="AN85" i="22"/>
  <c r="AM86" i="22"/>
  <c r="AM87" i="22"/>
  <c r="AM82" i="22"/>
  <c r="AM84" i="22"/>
  <c r="AM85" i="22"/>
  <c r="AM80" i="22"/>
  <c r="AM88" i="22"/>
  <c r="AM81" i="22"/>
  <c r="AM89" i="22"/>
  <c r="AM90" i="22"/>
  <c r="AM79" i="22"/>
  <c r="AM78" i="22"/>
  <c r="AM83" i="22"/>
  <c r="AM91" i="22"/>
  <c r="AM98" i="22"/>
  <c r="AM93" i="22"/>
  <c r="AM94" i="22"/>
  <c r="AM96" i="22"/>
  <c r="AM97" i="22"/>
  <c r="AM99" i="22"/>
  <c r="AM100" i="22"/>
  <c r="AM101" i="22"/>
  <c r="AM102" i="22"/>
  <c r="AM104" i="22"/>
  <c r="AM105" i="22"/>
  <c r="AM95" i="22"/>
  <c r="AM103" i="22"/>
  <c r="AH64" i="42" l="1"/>
  <c r="AC93" i="22"/>
  <c r="AC94" i="22"/>
  <c r="AC95" i="22"/>
  <c r="AC96" i="22"/>
  <c r="AC97" i="22"/>
  <c r="AC98" i="22"/>
  <c r="AC99" i="22"/>
  <c r="AC100" i="22"/>
  <c r="AC101" i="22"/>
  <c r="AC102" i="22"/>
  <c r="AC103" i="22"/>
  <c r="AC104" i="22"/>
  <c r="AC105" i="22"/>
  <c r="AA93" i="22"/>
  <c r="AA94" i="22"/>
  <c r="AA95" i="22"/>
  <c r="AA96" i="22"/>
  <c r="AA97" i="22"/>
  <c r="AA98" i="22"/>
  <c r="AA99" i="22"/>
  <c r="AA100" i="22"/>
  <c r="AA101" i="22"/>
  <c r="AA102" i="22"/>
  <c r="AA103" i="22"/>
  <c r="AA104" i="22"/>
  <c r="AA105" i="22"/>
  <c r="AC78" i="22"/>
  <c r="AE78" i="22"/>
  <c r="AC79" i="22"/>
  <c r="AC80" i="22"/>
  <c r="AC81" i="22"/>
  <c r="AC82" i="22"/>
  <c r="AC83" i="22"/>
  <c r="AC84" i="22"/>
  <c r="AC85" i="22"/>
  <c r="AC86" i="22"/>
  <c r="AC87" i="22"/>
  <c r="AC88" i="22"/>
  <c r="AC89" i="22"/>
  <c r="AC90" i="22"/>
  <c r="AC91" i="22"/>
  <c r="AL58" i="42"/>
  <c r="AM58" i="42"/>
  <c r="AA79" i="22"/>
  <c r="AA80" i="22"/>
  <c r="AA81" i="22"/>
  <c r="AA82" i="22"/>
  <c r="AA83" i="22"/>
  <c r="AA84" i="22"/>
  <c r="AA85" i="22"/>
  <c r="AA86" i="22"/>
  <c r="AA87" i="22"/>
  <c r="AA88" i="22"/>
  <c r="AA89" i="22"/>
  <c r="AA90" i="22"/>
  <c r="AA91" i="22"/>
  <c r="AI27" i="18"/>
  <c r="Z64" i="42" l="1"/>
  <c r="AG64" i="42"/>
  <c r="AF64" i="42"/>
  <c r="AI64" i="42"/>
  <c r="AE64" i="42"/>
  <c r="AD64" i="42"/>
  <c r="AC64" i="42"/>
  <c r="AB64" i="42"/>
  <c r="AA64" i="42"/>
  <c r="AB58" i="42"/>
  <c r="Z58" i="42"/>
  <c r="AG58" i="42"/>
  <c r="AF58" i="42"/>
  <c r="AE58" i="42"/>
  <c r="AD58" i="42"/>
  <c r="AI58" i="42"/>
  <c r="AC58" i="42"/>
  <c r="AH58" i="42"/>
  <c r="AA58" i="42"/>
  <c r="X92" i="22"/>
  <c r="AM64" i="42"/>
  <c r="AL64" i="42"/>
  <c r="J84" i="22" l="1"/>
  <c r="J82" i="22"/>
  <c r="J85" i="22"/>
  <c r="J86" i="22"/>
  <c r="J91" i="22"/>
  <c r="J78" i="22"/>
  <c r="J79" i="22"/>
  <c r="J87" i="22"/>
  <c r="J80" i="22"/>
  <c r="J83" i="22"/>
  <c r="J88" i="22"/>
  <c r="J81" i="22"/>
  <c r="J90" i="22"/>
  <c r="J89" i="22"/>
  <c r="J93" i="22"/>
  <c r="J97" i="22"/>
  <c r="J101" i="22"/>
  <c r="J105" i="22"/>
  <c r="J94" i="22"/>
  <c r="J92" i="22"/>
  <c r="J96" i="22"/>
  <c r="J100" i="22"/>
  <c r="J104" i="22"/>
  <c r="J95" i="22"/>
  <c r="J99" i="22"/>
  <c r="J98" i="22"/>
  <c r="J103" i="22"/>
  <c r="J102" i="22"/>
  <c r="T79" i="22"/>
  <c r="T83" i="22"/>
  <c r="T87" i="22"/>
  <c r="T91" i="22"/>
  <c r="T80" i="22"/>
  <c r="T84" i="22"/>
  <c r="T78" i="22"/>
  <c r="T82" i="22"/>
  <c r="T86" i="22"/>
  <c r="T90" i="22"/>
  <c r="T88" i="22"/>
  <c r="T81" i="22"/>
  <c r="T85" i="22"/>
  <c r="T89" i="22"/>
  <c r="S94" i="22"/>
  <c r="S98" i="22"/>
  <c r="S102" i="22"/>
  <c r="S93" i="22"/>
  <c r="S97" i="22"/>
  <c r="S101" i="22"/>
  <c r="S105" i="22"/>
  <c r="S92" i="22"/>
  <c r="S96" i="22"/>
  <c r="S100" i="22"/>
  <c r="S104" i="22"/>
  <c r="S95" i="22"/>
  <c r="S99" i="22"/>
  <c r="S103" i="22"/>
  <c r="S79" i="22"/>
  <c r="S83" i="22"/>
  <c r="S87" i="22"/>
  <c r="S91" i="22"/>
  <c r="S78" i="22"/>
  <c r="S82" i="22"/>
  <c r="S86" i="22"/>
  <c r="S90" i="22"/>
  <c r="S89" i="22"/>
  <c r="S88" i="22"/>
  <c r="S81" i="22"/>
  <c r="S85" i="22"/>
  <c r="S80" i="22"/>
  <c r="S84" i="22"/>
  <c r="R81" i="22"/>
  <c r="R89" i="22"/>
  <c r="R82" i="22"/>
  <c r="R90" i="22"/>
  <c r="R80" i="22"/>
  <c r="R83" i="22"/>
  <c r="R91" i="22"/>
  <c r="R84" i="22"/>
  <c r="R78" i="22"/>
  <c r="R88" i="22"/>
  <c r="R85" i="22"/>
  <c r="R86" i="22"/>
  <c r="R79" i="22"/>
  <c r="R87" i="22"/>
  <c r="I83" i="22"/>
  <c r="I91" i="22"/>
  <c r="I84" i="22"/>
  <c r="I78" i="22"/>
  <c r="I85" i="22"/>
  <c r="I81" i="22"/>
  <c r="I82" i="22"/>
  <c r="I86" i="22"/>
  <c r="I79" i="22"/>
  <c r="I80" i="22"/>
  <c r="I89" i="22"/>
  <c r="I87" i="22"/>
  <c r="I90" i="22"/>
  <c r="I88" i="22"/>
  <c r="H82" i="22"/>
  <c r="H90" i="22"/>
  <c r="H80" i="22"/>
  <c r="H83" i="22"/>
  <c r="H78" i="22"/>
  <c r="H84" i="22"/>
  <c r="H88" i="22"/>
  <c r="H85" i="22"/>
  <c r="H91" i="22"/>
  <c r="H86" i="22"/>
  <c r="H87" i="22"/>
  <c r="H81" i="22"/>
  <c r="H79" i="22"/>
  <c r="H89" i="22"/>
  <c r="H95" i="22"/>
  <c r="H103" i="22"/>
  <c r="H96" i="22"/>
  <c r="H104" i="22"/>
  <c r="H105" i="22"/>
  <c r="H101" i="22"/>
  <c r="H97" i="22"/>
  <c r="H94" i="22"/>
  <c r="H98" i="22"/>
  <c r="H92" i="22"/>
  <c r="H99" i="22"/>
  <c r="H102" i="22"/>
  <c r="H100" i="22"/>
  <c r="H93" i="22"/>
  <c r="X96" i="22"/>
  <c r="X100" i="22"/>
  <c r="X104" i="22"/>
  <c r="X95" i="22"/>
  <c r="X99" i="22"/>
  <c r="X103" i="22"/>
  <c r="X97" i="22"/>
  <c r="X101" i="22"/>
  <c r="X105" i="22"/>
  <c r="X94" i="22"/>
  <c r="X98" i="22"/>
  <c r="X102" i="22"/>
  <c r="X93" i="22"/>
  <c r="R93" i="22"/>
  <c r="R101" i="22"/>
  <c r="R94" i="22"/>
  <c r="R102" i="22"/>
  <c r="R95" i="22"/>
  <c r="R103" i="22"/>
  <c r="R96" i="22"/>
  <c r="R104" i="22"/>
  <c r="R97" i="22"/>
  <c r="R105" i="22"/>
  <c r="R98" i="22"/>
  <c r="R92" i="22"/>
  <c r="R100" i="22"/>
  <c r="R99" i="22"/>
  <c r="O95" i="22"/>
  <c r="O99" i="22"/>
  <c r="O103" i="22"/>
  <c r="O96" i="22"/>
  <c r="O94" i="22"/>
  <c r="O98" i="22"/>
  <c r="O102" i="22"/>
  <c r="O92" i="22"/>
  <c r="O104" i="22"/>
  <c r="O93" i="22"/>
  <c r="O97" i="22"/>
  <c r="O101" i="22"/>
  <c r="O105" i="22"/>
  <c r="O100" i="22"/>
  <c r="W92" i="22"/>
  <c r="W96" i="22"/>
  <c r="W100" i="22"/>
  <c r="W104" i="22"/>
  <c r="W95" i="22"/>
  <c r="W99" i="22"/>
  <c r="W103" i="22"/>
  <c r="W94" i="22"/>
  <c r="W98" i="22"/>
  <c r="W102" i="22"/>
  <c r="W93" i="22"/>
  <c r="W97" i="22"/>
  <c r="W101" i="22"/>
  <c r="W105" i="22"/>
  <c r="K80" i="22"/>
  <c r="K88" i="22"/>
  <c r="K85" i="22"/>
  <c r="K78" i="22"/>
  <c r="K82" i="22"/>
  <c r="K90" i="22"/>
  <c r="K79" i="22"/>
  <c r="K87" i="22"/>
  <c r="K84" i="22"/>
  <c r="K81" i="22"/>
  <c r="K83" i="22"/>
  <c r="K89" i="22"/>
  <c r="K91" i="22"/>
  <c r="K86" i="22"/>
  <c r="K93" i="22"/>
  <c r="K97" i="22"/>
  <c r="K101" i="22"/>
  <c r="K105" i="22"/>
  <c r="K94" i="22"/>
  <c r="K102" i="22"/>
  <c r="K92" i="22"/>
  <c r="K96" i="22"/>
  <c r="K100" i="22"/>
  <c r="K104" i="22"/>
  <c r="K98" i="22"/>
  <c r="K95" i="22"/>
  <c r="K99" i="22"/>
  <c r="K103" i="22"/>
  <c r="U80" i="22"/>
  <c r="U84" i="22"/>
  <c r="U88" i="22"/>
  <c r="U89" i="22"/>
  <c r="U81" i="22"/>
  <c r="U79" i="22"/>
  <c r="U83" i="22"/>
  <c r="U87" i="22"/>
  <c r="U91" i="22"/>
  <c r="U85" i="22"/>
  <c r="U82" i="22"/>
  <c r="U78" i="22"/>
  <c r="U86" i="22"/>
  <c r="U90" i="22"/>
  <c r="T94" i="22"/>
  <c r="T98" i="22"/>
  <c r="T102" i="22"/>
  <c r="T93" i="22"/>
  <c r="T97" i="22"/>
  <c r="T101" i="22"/>
  <c r="T105" i="22"/>
  <c r="T95" i="22"/>
  <c r="T103" i="22"/>
  <c r="T92" i="22"/>
  <c r="T96" i="22"/>
  <c r="T100" i="22"/>
  <c r="T104" i="22"/>
  <c r="T99" i="22"/>
  <c r="Q95" i="22"/>
  <c r="Q103" i="22"/>
  <c r="Q96" i="22"/>
  <c r="Q104" i="22"/>
  <c r="Q97" i="22"/>
  <c r="Q105" i="22"/>
  <c r="Q98" i="22"/>
  <c r="Q92" i="22"/>
  <c r="Q99" i="22"/>
  <c r="Q94" i="22"/>
  <c r="Q100" i="22"/>
  <c r="Q93" i="22"/>
  <c r="Q101" i="22"/>
  <c r="Q102" i="22"/>
  <c r="N81" i="22"/>
  <c r="N89" i="22"/>
  <c r="N78" i="22"/>
  <c r="N86" i="22"/>
  <c r="N83" i="22"/>
  <c r="N91" i="22"/>
  <c r="N84" i="22"/>
  <c r="N80" i="22"/>
  <c r="N88" i="22"/>
  <c r="N85" i="22"/>
  <c r="N79" i="22"/>
  <c r="N90" i="22"/>
  <c r="N82" i="22"/>
  <c r="N87" i="22"/>
  <c r="N95" i="22"/>
  <c r="N99" i="22"/>
  <c r="N103" i="22"/>
  <c r="N94" i="22"/>
  <c r="N102" i="22"/>
  <c r="N98" i="22"/>
  <c r="N97" i="22"/>
  <c r="N101" i="22"/>
  <c r="N93" i="22"/>
  <c r="N105" i="22"/>
  <c r="N92" i="22"/>
  <c r="N96" i="22"/>
  <c r="N104" i="22"/>
  <c r="N100" i="22"/>
  <c r="X81" i="22"/>
  <c r="X85" i="22"/>
  <c r="X89" i="22"/>
  <c r="X86" i="22"/>
  <c r="X78" i="22"/>
  <c r="X90" i="22"/>
  <c r="X80" i="22"/>
  <c r="X84" i="22"/>
  <c r="X88" i="22"/>
  <c r="X82" i="22"/>
  <c r="X79" i="22"/>
  <c r="X83" i="22"/>
  <c r="X87" i="22"/>
  <c r="X91" i="22"/>
  <c r="M78" i="22"/>
  <c r="M86" i="22"/>
  <c r="M83" i="22"/>
  <c r="M91" i="22"/>
  <c r="M80" i="22"/>
  <c r="M88" i="22"/>
  <c r="M85" i="22"/>
  <c r="M90" i="22"/>
  <c r="M89" i="22"/>
  <c r="M82" i="22"/>
  <c r="M84" i="22"/>
  <c r="M79" i="22"/>
  <c r="M87" i="22"/>
  <c r="M81" i="22"/>
  <c r="V95" i="22"/>
  <c r="V99" i="22"/>
  <c r="V103" i="22"/>
  <c r="V94" i="22"/>
  <c r="V98" i="22"/>
  <c r="V102" i="22"/>
  <c r="V92" i="22"/>
  <c r="V93" i="22"/>
  <c r="V97" i="22"/>
  <c r="V101" i="22"/>
  <c r="V105" i="22"/>
  <c r="V100" i="22"/>
  <c r="V96" i="22"/>
  <c r="V104" i="22"/>
  <c r="I93" i="22"/>
  <c r="I101" i="22"/>
  <c r="I94" i="22"/>
  <c r="I102" i="22"/>
  <c r="I95" i="22"/>
  <c r="I103" i="22"/>
  <c r="I96" i="22"/>
  <c r="I104" i="22"/>
  <c r="I97" i="22"/>
  <c r="I105" i="22"/>
  <c r="I92" i="22"/>
  <c r="I98" i="22"/>
  <c r="I100" i="22"/>
  <c r="I99" i="22"/>
  <c r="O84" i="22"/>
  <c r="O81" i="22"/>
  <c r="O89" i="22"/>
  <c r="O90" i="22"/>
  <c r="O87" i="22"/>
  <c r="O78" i="22"/>
  <c r="O86" i="22"/>
  <c r="O82" i="22"/>
  <c r="O79" i="22"/>
  <c r="O83" i="22"/>
  <c r="O91" i="22"/>
  <c r="O80" i="22"/>
  <c r="O88" i="22"/>
  <c r="O85" i="22"/>
  <c r="Q82" i="22"/>
  <c r="Q90" i="22"/>
  <c r="Q83" i="22"/>
  <c r="Q78" i="22"/>
  <c r="Q81" i="22"/>
  <c r="Q84" i="22"/>
  <c r="Q89" i="22"/>
  <c r="Q85" i="22"/>
  <c r="Q91" i="22"/>
  <c r="Q86" i="22"/>
  <c r="Q88" i="22"/>
  <c r="Q79" i="22"/>
  <c r="Q87" i="22"/>
  <c r="Q80" i="22"/>
  <c r="M94" i="22"/>
  <c r="M98" i="22"/>
  <c r="M102" i="22"/>
  <c r="M99" i="22"/>
  <c r="M103" i="22"/>
  <c r="M93" i="22"/>
  <c r="M97" i="22"/>
  <c r="M101" i="22"/>
  <c r="M105" i="22"/>
  <c r="M95" i="22"/>
  <c r="M92" i="22"/>
  <c r="M96" i="22"/>
  <c r="M100" i="22"/>
  <c r="M104" i="22"/>
  <c r="W81" i="22"/>
  <c r="W85" i="22"/>
  <c r="W89" i="22"/>
  <c r="W80" i="22"/>
  <c r="W84" i="22"/>
  <c r="W88" i="22"/>
  <c r="W91" i="22"/>
  <c r="W79" i="22"/>
  <c r="W83" i="22"/>
  <c r="W87" i="22"/>
  <c r="W82" i="22"/>
  <c r="W86" i="22"/>
  <c r="W90" i="22"/>
  <c r="W78" i="22"/>
  <c r="L83" i="22"/>
  <c r="L91" i="22"/>
  <c r="L81" i="22"/>
  <c r="L89" i="22"/>
  <c r="L80" i="22"/>
  <c r="L88" i="22"/>
  <c r="L85" i="22"/>
  <c r="L82" i="22"/>
  <c r="L90" i="22"/>
  <c r="L79" i="22"/>
  <c r="L87" i="22"/>
  <c r="L84" i="22"/>
  <c r="L78" i="22"/>
  <c r="L86" i="22"/>
  <c r="L94" i="22"/>
  <c r="L98" i="22"/>
  <c r="L102" i="22"/>
  <c r="L103" i="22"/>
  <c r="L105" i="22"/>
  <c r="L95" i="22"/>
  <c r="L93" i="22"/>
  <c r="L97" i="22"/>
  <c r="L101" i="22"/>
  <c r="L99" i="22"/>
  <c r="L92" i="22"/>
  <c r="L104" i="22"/>
  <c r="L96" i="22"/>
  <c r="L100" i="22"/>
  <c r="V80" i="22"/>
  <c r="V84" i="22"/>
  <c r="V88" i="22"/>
  <c r="V85" i="22"/>
  <c r="V89" i="22"/>
  <c r="V79" i="22"/>
  <c r="V83" i="22"/>
  <c r="V87" i="22"/>
  <c r="V91" i="22"/>
  <c r="V78" i="22"/>
  <c r="V82" i="22"/>
  <c r="V86" i="22"/>
  <c r="V90" i="22"/>
  <c r="V81" i="22"/>
  <c r="U95" i="22"/>
  <c r="U99" i="22"/>
  <c r="U103" i="22"/>
  <c r="U94" i="22"/>
  <c r="U98" i="22"/>
  <c r="U102" i="22"/>
  <c r="U93" i="22"/>
  <c r="U97" i="22"/>
  <c r="U101" i="22"/>
  <c r="U105" i="22"/>
  <c r="U92" i="22"/>
  <c r="U96" i="22"/>
  <c r="U100" i="22"/>
  <c r="U104" i="22"/>
  <c r="I18" i="21"/>
  <c r="H18" i="21"/>
  <c r="H17" i="21"/>
  <c r="V58" i="42" l="1"/>
  <c r="U58" i="42"/>
  <c r="S64" i="42"/>
  <c r="I64" i="42"/>
  <c r="V64" i="42"/>
  <c r="G58" i="42"/>
  <c r="P58" i="42"/>
  <c r="T58" i="42"/>
  <c r="J58" i="42"/>
  <c r="T64" i="42"/>
  <c r="K64" i="42"/>
  <c r="H64" i="42"/>
  <c r="U64" i="42"/>
  <c r="M64" i="42"/>
  <c r="J64" i="42"/>
  <c r="S58" i="42"/>
  <c r="G64" i="42"/>
  <c r="N58" i="42"/>
  <c r="I58" i="42"/>
  <c r="K58" i="42"/>
  <c r="L58" i="42"/>
  <c r="W58" i="42"/>
  <c r="W64" i="42"/>
  <c r="Q58" i="42"/>
  <c r="R58" i="42"/>
  <c r="P64" i="42"/>
  <c r="N64" i="42"/>
  <c r="Q64" i="42"/>
  <c r="H58" i="42"/>
  <c r="R64" i="42"/>
  <c r="L64" i="42"/>
  <c r="M58" i="42"/>
  <c r="H27" i="22"/>
  <c r="D23" i="45" l="1"/>
  <c r="Z16" i="47" l="1"/>
  <c r="AF19" i="17" l="1"/>
  <c r="AB17" i="22" l="1"/>
  <c r="AB18" i="22"/>
  <c r="AA56" i="42" s="1"/>
  <c r="AB19" i="22"/>
  <c r="AB40" i="22" s="1"/>
  <c r="AB23" i="22"/>
  <c r="AA61" i="42" s="1"/>
  <c r="AB24" i="22"/>
  <c r="AA62" i="42" s="1"/>
  <c r="AB25" i="22"/>
  <c r="AB58" i="22" s="1"/>
  <c r="AB27" i="22"/>
  <c r="AA65" i="42" s="1"/>
  <c r="AB28" i="22"/>
  <c r="AA66" i="42" s="1"/>
  <c r="AB29" i="22"/>
  <c r="AA67" i="42" s="1"/>
  <c r="AA55" i="42"/>
  <c r="AB53" i="22" l="1"/>
  <c r="AB50" i="22"/>
  <c r="AB49" i="22"/>
  <c r="AB52" i="22"/>
  <c r="AB48" i="22"/>
  <c r="AB47" i="22"/>
  <c r="AB65" i="22"/>
  <c r="AB63" i="22"/>
  <c r="AB55" i="22"/>
  <c r="AB62" i="22"/>
  <c r="AB54" i="22"/>
  <c r="AB46" i="22"/>
  <c r="AB45" i="22"/>
  <c r="AB57" i="22"/>
  <c r="AB44" i="22"/>
  <c r="AB64" i="22"/>
  <c r="AB56" i="22"/>
  <c r="AB61" i="22"/>
  <c r="AB60" i="22"/>
  <c r="AB67" i="22"/>
  <c r="AB59" i="22"/>
  <c r="AB51" i="22"/>
  <c r="AB43" i="22"/>
  <c r="AB66" i="22"/>
  <c r="AB42" i="22"/>
  <c r="AB41" i="22"/>
  <c r="AD24" i="18"/>
  <c r="AD25" i="18"/>
  <c r="AD26" i="18"/>
  <c r="AD27" i="18"/>
  <c r="AD28" i="18"/>
  <c r="AD29" i="18"/>
  <c r="AA57" i="42" l="1"/>
  <c r="AA63" i="42"/>
  <c r="U225" i="45"/>
  <c r="V225" i="45"/>
  <c r="U223" i="45"/>
  <c r="V223" i="45"/>
  <c r="S225" i="45"/>
  <c r="T225"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AB17" i="21"/>
  <c r="AB18" i="21" s="1"/>
  <c r="Z18" i="21"/>
  <c r="Z17" i="21"/>
  <c r="AB19" i="17"/>
  <c r="AA19" i="17"/>
  <c r="Z19" i="17"/>
  <c r="AB24" i="18"/>
  <c r="AB25" i="18"/>
  <c r="AB26" i="18"/>
  <c r="AB27" i="18"/>
  <c r="AB28" i="18"/>
  <c r="AB29" i="18"/>
  <c r="Z28" i="18"/>
  <c r="Z29" i="18"/>
  <c r="AB18" i="20"/>
  <c r="AB19" i="20" s="1"/>
  <c r="Z18" i="20"/>
  <c r="Z19" i="20" s="1"/>
  <c r="W146" i="45"/>
  <c r="BC17" i="21"/>
  <c r="BC18" i="21" s="1"/>
  <c r="AK17" i="21"/>
  <c r="AK18" i="21" s="1"/>
  <c r="AD17" i="21"/>
  <c r="AD18" i="21" s="1"/>
  <c r="BB19" i="17"/>
  <c r="BD19" i="17"/>
  <c r="AD19" i="17"/>
  <c r="AB15" i="22" l="1"/>
  <c r="AB21" i="22"/>
  <c r="AA59" i="42" s="1"/>
  <c r="T171" i="45"/>
  <c r="S196" i="45" s="1"/>
  <c r="S171" i="45"/>
  <c r="V171" i="45"/>
  <c r="U196" i="45" s="1"/>
  <c r="U171" i="45"/>
  <c r="AO25" i="18"/>
  <c r="BE27" i="18"/>
  <c r="BE29" i="18"/>
  <c r="BE23" i="22" s="1"/>
  <c r="BD61" i="42" s="1"/>
  <c r="BE28" i="18"/>
  <c r="BE27" i="22" s="1"/>
  <c r="BD65" i="42" s="1"/>
  <c r="AY27" i="18"/>
  <c r="AY19" i="20"/>
  <c r="AY15" i="22" s="1"/>
  <c r="BB19" i="20"/>
  <c r="BF18" i="20"/>
  <c r="AD18" i="20"/>
  <c r="X223" i="45"/>
  <c r="Y223" i="45"/>
  <c r="Z223" i="45"/>
  <c r="AA223" i="45"/>
  <c r="AB223" i="45"/>
  <c r="AD223" i="45"/>
  <c r="AE223" i="45"/>
  <c r="AF223" i="45"/>
  <c r="AG223" i="45"/>
  <c r="AH223" i="45"/>
  <c r="AI223" i="45"/>
  <c r="AJ223" i="45"/>
  <c r="AK223" i="45"/>
  <c r="AL223" i="45"/>
  <c r="AM223" i="45"/>
  <c r="AN223" i="45"/>
  <c r="AO223" i="45"/>
  <c r="AP223" i="45"/>
  <c r="AQ223" i="45"/>
  <c r="AR223" i="45"/>
  <c r="AS223" i="45"/>
  <c r="AT223" i="45"/>
  <c r="AU223" i="45"/>
  <c r="AV223" i="45"/>
  <c r="AW223" i="45"/>
  <c r="AX223" i="45"/>
  <c r="AY223"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F225" i="45"/>
  <c r="AG225" i="45"/>
  <c r="AH225" i="45"/>
  <c r="AI225" i="45"/>
  <c r="AJ225" i="45"/>
  <c r="AK225" i="45"/>
  <c r="AL225" i="45"/>
  <c r="AM225" i="45"/>
  <c r="AN225" i="45"/>
  <c r="AO225" i="45"/>
  <c r="AP225" i="45"/>
  <c r="AQ225" i="45"/>
  <c r="AR225" i="45"/>
  <c r="AS225" i="45"/>
  <c r="AT225" i="45"/>
  <c r="AU225" i="45"/>
  <c r="AV225" i="45"/>
  <c r="AW225" i="45"/>
  <c r="AX225" i="45"/>
  <c r="AY225" i="45"/>
  <c r="W223"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Y171" i="45" s="1"/>
  <c r="Z146" i="45"/>
  <c r="Z171" i="45" s="1"/>
  <c r="Z196" i="45" s="1"/>
  <c r="AA146" i="45"/>
  <c r="AA171" i="45" s="1"/>
  <c r="AB146" i="45"/>
  <c r="AB171" i="45" s="1"/>
  <c r="AC146" i="45"/>
  <c r="AC171" i="45" s="1"/>
  <c r="AD146" i="45"/>
  <c r="AD171" i="45" s="1"/>
  <c r="AD196" i="45" s="1"/>
  <c r="AE146" i="45"/>
  <c r="AF146" i="45"/>
  <c r="AF171" i="45" s="1"/>
  <c r="AG146" i="45"/>
  <c r="AG171" i="45" s="1"/>
  <c r="AH146" i="45"/>
  <c r="AI146" i="45"/>
  <c r="AJ146" i="45"/>
  <c r="AJ171" i="45" s="1"/>
  <c r="AK146" i="45"/>
  <c r="AK171" i="45" s="1"/>
  <c r="AL146" i="45"/>
  <c r="AL171" i="45" s="1"/>
  <c r="AL196" i="45" s="1"/>
  <c r="AM146" i="45"/>
  <c r="AM171" i="45" s="1"/>
  <c r="AN146" i="45"/>
  <c r="AO146" i="45"/>
  <c r="AO171" i="45" s="1"/>
  <c r="AP146" i="45"/>
  <c r="AQ146" i="45"/>
  <c r="AR146" i="45"/>
  <c r="AR171" i="45" s="1"/>
  <c r="AS146" i="45"/>
  <c r="AS171" i="45" s="1"/>
  <c r="AT146" i="45"/>
  <c r="AT171" i="45" s="1"/>
  <c r="AT196" i="45" s="1"/>
  <c r="AU146" i="45"/>
  <c r="AV146" i="45"/>
  <c r="AV171" i="45" s="1"/>
  <c r="AW146" i="45"/>
  <c r="AW171" i="45" s="1"/>
  <c r="AX146" i="45"/>
  <c r="AX171" i="45" s="1"/>
  <c r="AX196" i="45" s="1"/>
  <c r="AY146" i="45"/>
  <c r="AY171" i="45" s="1"/>
  <c r="V147" i="45"/>
  <c r="W147" i="45"/>
  <c r="W172" i="45" s="1"/>
  <c r="X147" i="45"/>
  <c r="X172" i="45" s="1"/>
  <c r="Y147" i="45"/>
  <c r="Z147" i="45"/>
  <c r="AA147" i="45"/>
  <c r="AA172" i="45" s="1"/>
  <c r="AB147" i="45"/>
  <c r="AB172" i="45" s="1"/>
  <c r="AC147" i="45"/>
  <c r="AC172" i="45" s="1"/>
  <c r="AD147" i="45"/>
  <c r="AE147" i="45"/>
  <c r="AE172" i="45" s="1"/>
  <c r="AF147" i="45"/>
  <c r="AF172" i="45" s="1"/>
  <c r="AG147" i="45"/>
  <c r="AG172" i="45" s="1"/>
  <c r="AH147" i="45"/>
  <c r="AH172" i="45" s="1"/>
  <c r="AH197" i="45" s="1"/>
  <c r="AI147" i="45"/>
  <c r="AI172" i="45" s="1"/>
  <c r="AJ147" i="45"/>
  <c r="AJ172" i="45" s="1"/>
  <c r="AK147" i="45"/>
  <c r="AK172" i="45" s="1"/>
  <c r="AL147" i="45"/>
  <c r="AL172" i="45" s="1"/>
  <c r="AM147" i="45"/>
  <c r="AM172" i="45" s="1"/>
  <c r="AN147" i="45"/>
  <c r="AN172" i="45" s="1"/>
  <c r="AO147" i="45"/>
  <c r="AP147" i="45"/>
  <c r="AP172" i="45" s="1"/>
  <c r="AP197" i="45" s="1"/>
  <c r="AQ147" i="45"/>
  <c r="AQ172" i="45" s="1"/>
  <c r="AR147" i="45"/>
  <c r="AS147" i="45"/>
  <c r="AT147" i="45"/>
  <c r="AT172" i="45" s="1"/>
  <c r="AU147" i="45"/>
  <c r="AU172" i="45" s="1"/>
  <c r="AV147" i="45"/>
  <c r="AW147" i="45"/>
  <c r="AW172" i="45" s="1"/>
  <c r="AX147" i="45"/>
  <c r="AY147" i="45"/>
  <c r="AY172" i="45" s="1"/>
  <c r="V148" i="45"/>
  <c r="W148" i="45"/>
  <c r="X148" i="45"/>
  <c r="X173" i="45" s="1"/>
  <c r="Y148" i="45"/>
  <c r="Y173" i="45" s="1"/>
  <c r="Z148" i="45"/>
  <c r="Z173" i="45" s="1"/>
  <c r="AA148" i="45"/>
  <c r="AB148" i="45"/>
  <c r="AB173" i="45" s="1"/>
  <c r="AC148" i="45"/>
  <c r="AC173" i="45" s="1"/>
  <c r="AD148" i="45"/>
  <c r="AD173" i="45" s="1"/>
  <c r="AD198" i="45" s="1"/>
  <c r="AE148" i="45"/>
  <c r="AF148" i="45"/>
  <c r="AF173" i="45" s="1"/>
  <c r="AG148" i="45"/>
  <c r="AG173" i="45" s="1"/>
  <c r="AH148" i="45"/>
  <c r="AI148" i="45"/>
  <c r="AI173" i="45" s="1"/>
  <c r="AJ148" i="45"/>
  <c r="AJ173" i="45" s="1"/>
  <c r="AK148" i="45"/>
  <c r="AK173" i="45" s="1"/>
  <c r="AL148" i="45"/>
  <c r="AM148" i="45"/>
  <c r="AM173" i="45" s="1"/>
  <c r="AN148" i="45"/>
  <c r="AN173" i="45" s="1"/>
  <c r="AO148" i="45"/>
  <c r="AO173" i="45" s="1"/>
  <c r="AP148" i="45"/>
  <c r="AP173" i="45" s="1"/>
  <c r="AQ148" i="45"/>
  <c r="AQ173" i="45" s="1"/>
  <c r="AR148" i="45"/>
  <c r="AR173" i="45" s="1"/>
  <c r="AS148" i="45"/>
  <c r="AS173" i="45" s="1"/>
  <c r="AT148" i="45"/>
  <c r="AT173" i="45" s="1"/>
  <c r="AT198" i="45" s="1"/>
  <c r="AU148" i="45"/>
  <c r="AV148" i="45"/>
  <c r="AV173" i="45" s="1"/>
  <c r="AW148" i="45"/>
  <c r="AW173" i="45" s="1"/>
  <c r="AX148" i="45"/>
  <c r="AX173" i="45" s="1"/>
  <c r="AY148" i="45"/>
  <c r="AY173" i="45" s="1"/>
  <c r="V149" i="45"/>
  <c r="V174" i="45" s="1"/>
  <c r="W149" i="45"/>
  <c r="W174" i="45" s="1"/>
  <c r="X149" i="45"/>
  <c r="X174" i="45" s="1"/>
  <c r="X199" i="45" s="1"/>
  <c r="Y149" i="45"/>
  <c r="Y174" i="45" s="1"/>
  <c r="Z149" i="45"/>
  <c r="AA149" i="45"/>
  <c r="AA174" i="45" s="1"/>
  <c r="AB149" i="45"/>
  <c r="AB174" i="45" s="1"/>
  <c r="AC149" i="45"/>
  <c r="AC174" i="45" s="1"/>
  <c r="AD149" i="45"/>
  <c r="AD174" i="45" s="1"/>
  <c r="AE149" i="45"/>
  <c r="AE174" i="45" s="1"/>
  <c r="AF149" i="45"/>
  <c r="AF174" i="45" s="1"/>
  <c r="AG149" i="45"/>
  <c r="AH149" i="45"/>
  <c r="AI149" i="45"/>
  <c r="AI174" i="45" s="1"/>
  <c r="AJ149" i="45"/>
  <c r="AJ174" i="45" s="1"/>
  <c r="AK149" i="45"/>
  <c r="AL149" i="45"/>
  <c r="AL174" i="45" s="1"/>
  <c r="AM149" i="45"/>
  <c r="AM174" i="45" s="1"/>
  <c r="AN149" i="45"/>
  <c r="AN174" i="45" s="1"/>
  <c r="AO149" i="45"/>
  <c r="AP149" i="45"/>
  <c r="AP174" i="45" s="1"/>
  <c r="AQ149" i="45"/>
  <c r="AQ174" i="45" s="1"/>
  <c r="AR149" i="45"/>
  <c r="AR174" i="45" s="1"/>
  <c r="AS149" i="45"/>
  <c r="AS174" i="45" s="1"/>
  <c r="AT149" i="45"/>
  <c r="AU149" i="45"/>
  <c r="AU174" i="45" s="1"/>
  <c r="AV149" i="45"/>
  <c r="AW149" i="45"/>
  <c r="AX149" i="45"/>
  <c r="AX174" i="45" s="1"/>
  <c r="AY149" i="45"/>
  <c r="AY174" i="45" s="1"/>
  <c r="V150" i="45"/>
  <c r="W150" i="45"/>
  <c r="W175" i="45" s="1"/>
  <c r="X150" i="45"/>
  <c r="X175" i="45" s="1"/>
  <c r="X200" i="45" s="1"/>
  <c r="Y150" i="45"/>
  <c r="Y175" i="45" s="1"/>
  <c r="Z150" i="45"/>
  <c r="Z175" i="45" s="1"/>
  <c r="AA150" i="45"/>
  <c r="AB150" i="45"/>
  <c r="AB175" i="45" s="1"/>
  <c r="AC150" i="45"/>
  <c r="AC175" i="45" s="1"/>
  <c r="AD150" i="45"/>
  <c r="AD175" i="45" s="1"/>
  <c r="AE150" i="45"/>
  <c r="AE175" i="45" s="1"/>
  <c r="AF150" i="45"/>
  <c r="AF175" i="45" s="1"/>
  <c r="AG150" i="45"/>
  <c r="AG175" i="45" s="1"/>
  <c r="AH150" i="45"/>
  <c r="AH175" i="45" s="1"/>
  <c r="AI150" i="45"/>
  <c r="AJ150" i="45"/>
  <c r="AJ175" i="45" s="1"/>
  <c r="AK150" i="45"/>
  <c r="AK175" i="45" s="1"/>
  <c r="AL150" i="45"/>
  <c r="AL175" i="45" s="1"/>
  <c r="AM150" i="45"/>
  <c r="AN150" i="45"/>
  <c r="AN175" i="45" s="1"/>
  <c r="AO150" i="45"/>
  <c r="AO175" i="45" s="1"/>
  <c r="AP150" i="45"/>
  <c r="AQ150" i="45"/>
  <c r="AQ175" i="45" s="1"/>
  <c r="AR150" i="45"/>
  <c r="AR175" i="45" s="1"/>
  <c r="AS150" i="45"/>
  <c r="AS175" i="45" s="1"/>
  <c r="AT150" i="45"/>
  <c r="AT175" i="45" s="1"/>
  <c r="AU150" i="45"/>
  <c r="AU175" i="45" s="1"/>
  <c r="AV150" i="45"/>
  <c r="AV175" i="45" s="1"/>
  <c r="AW150" i="45"/>
  <c r="AW175" i="45" s="1"/>
  <c r="AX150" i="45"/>
  <c r="AY150" i="45"/>
  <c r="AY175" i="45" s="1"/>
  <c r="V151" i="45"/>
  <c r="W151" i="45"/>
  <c r="W176" i="45" s="1"/>
  <c r="X151" i="45"/>
  <c r="X176" i="45" s="1"/>
  <c r="Y151" i="45"/>
  <c r="Z151" i="45"/>
  <c r="Z176" i="45" s="1"/>
  <c r="AA151" i="45"/>
  <c r="AA176" i="45" s="1"/>
  <c r="AB151" i="45"/>
  <c r="AC151" i="45"/>
  <c r="AD151" i="45"/>
  <c r="AE151" i="45"/>
  <c r="AE176" i="45" s="1"/>
  <c r="AF151" i="45"/>
  <c r="AF176" i="45" s="1"/>
  <c r="AG151" i="45"/>
  <c r="AH151" i="45"/>
  <c r="AH176" i="45" s="1"/>
  <c r="AI151" i="45"/>
  <c r="AI176" i="45" s="1"/>
  <c r="AJ151" i="45"/>
  <c r="AJ176" i="45" s="1"/>
  <c r="AK151" i="45"/>
  <c r="AL151" i="45"/>
  <c r="AM151" i="45"/>
  <c r="AM176" i="45" s="1"/>
  <c r="AN151" i="45"/>
  <c r="AN176" i="45" s="1"/>
  <c r="AO151" i="45"/>
  <c r="AO176" i="45" s="1"/>
  <c r="AP151" i="45"/>
  <c r="AP176" i="45" s="1"/>
  <c r="AQ151" i="45"/>
  <c r="AQ176" i="45" s="1"/>
  <c r="AR151" i="45"/>
  <c r="AR176" i="45" s="1"/>
  <c r="AS151" i="45"/>
  <c r="AT151" i="45"/>
  <c r="AT176" i="45" s="1"/>
  <c r="AU151" i="45"/>
  <c r="AU176" i="45" s="1"/>
  <c r="AV151" i="45"/>
  <c r="AV176" i="45" s="1"/>
  <c r="AW151" i="45"/>
  <c r="AX151" i="45"/>
  <c r="AX176" i="45" s="1"/>
  <c r="AY151" i="45"/>
  <c r="AY176" i="45" s="1"/>
  <c r="V152" i="45"/>
  <c r="W152" i="45"/>
  <c r="W177" i="45" s="1"/>
  <c r="X152" i="45"/>
  <c r="X177" i="45" s="1"/>
  <c r="Y152" i="45"/>
  <c r="Y177" i="45" s="1"/>
  <c r="Z152" i="45"/>
  <c r="Z177" i="45" s="1"/>
  <c r="AA152" i="45"/>
  <c r="AA177" i="45" s="1"/>
  <c r="AB152" i="45"/>
  <c r="AB177" i="45" s="1"/>
  <c r="AC152" i="45"/>
  <c r="AC177" i="45" s="1"/>
  <c r="AD152" i="45"/>
  <c r="AD177" i="45" s="1"/>
  <c r="AD202" i="45" s="1"/>
  <c r="AE152" i="45"/>
  <c r="AF152" i="45"/>
  <c r="AF177" i="45" s="1"/>
  <c r="AG152" i="45"/>
  <c r="AG177" i="45" s="1"/>
  <c r="AH152" i="45"/>
  <c r="AH177" i="45" s="1"/>
  <c r="AI152" i="45"/>
  <c r="AJ152" i="45"/>
  <c r="AJ177" i="45" s="1"/>
  <c r="AK152" i="45"/>
  <c r="AK177" i="45" s="1"/>
  <c r="AL152" i="45"/>
  <c r="AL177" i="45" s="1"/>
  <c r="AL202" i="45" s="1"/>
  <c r="AM152" i="45"/>
  <c r="AN152" i="45"/>
  <c r="AN177" i="45" s="1"/>
  <c r="AO152" i="45"/>
  <c r="AO177" i="45" s="1"/>
  <c r="AP152" i="45"/>
  <c r="AP177" i="45" s="1"/>
  <c r="AQ152" i="45"/>
  <c r="AQ177" i="45" s="1"/>
  <c r="AR152" i="45"/>
  <c r="AR177" i="45" s="1"/>
  <c r="AS152" i="45"/>
  <c r="AS177" i="45" s="1"/>
  <c r="AT152" i="45"/>
  <c r="AT177" i="45" s="1"/>
  <c r="AT202" i="45" s="1"/>
  <c r="AU152" i="45"/>
  <c r="AV152" i="45"/>
  <c r="AV177" i="45" s="1"/>
  <c r="AW152" i="45"/>
  <c r="AW177" i="45" s="1"/>
  <c r="AX152" i="45"/>
  <c r="AX177" i="45" s="1"/>
  <c r="AY152" i="45"/>
  <c r="V153" i="45"/>
  <c r="W153" i="45"/>
  <c r="W178" i="45" s="1"/>
  <c r="X153" i="45"/>
  <c r="X178" i="45" s="1"/>
  <c r="X203" i="45" s="1"/>
  <c r="Y153" i="45"/>
  <c r="Z153" i="45"/>
  <c r="Z178" i="45" s="1"/>
  <c r="AA153" i="45"/>
  <c r="AA178" i="45" s="1"/>
  <c r="AB153" i="45"/>
  <c r="AB178" i="45" s="1"/>
  <c r="AC153" i="45"/>
  <c r="AD153" i="45"/>
  <c r="AD178" i="45" s="1"/>
  <c r="AD203" i="45" s="1"/>
  <c r="AE153" i="45"/>
  <c r="AE178" i="45" s="1"/>
  <c r="AF153" i="45"/>
  <c r="AF178" i="45" s="1"/>
  <c r="AG153" i="45"/>
  <c r="AH153" i="45"/>
  <c r="AH178" i="45" s="1"/>
  <c r="AI153" i="45"/>
  <c r="AI178" i="45" s="1"/>
  <c r="AJ153" i="45"/>
  <c r="AJ178" i="45" s="1"/>
  <c r="AK153" i="45"/>
  <c r="AK178" i="45" s="1"/>
  <c r="AL153" i="45"/>
  <c r="AL178" i="45" s="1"/>
  <c r="AL203" i="45" s="1"/>
  <c r="AM153" i="45"/>
  <c r="AM178" i="45" s="1"/>
  <c r="AN153" i="45"/>
  <c r="AO153" i="45"/>
  <c r="AP153" i="45"/>
  <c r="AP178" i="45" s="1"/>
  <c r="AQ153" i="45"/>
  <c r="AQ178" i="45" s="1"/>
  <c r="AR153" i="45"/>
  <c r="AR178" i="45" s="1"/>
  <c r="AS153" i="45"/>
  <c r="AS178" i="45" s="1"/>
  <c r="AT153" i="45"/>
  <c r="AT178" i="45" s="1"/>
  <c r="AU153" i="45"/>
  <c r="AU178" i="45" s="1"/>
  <c r="AV153" i="45"/>
  <c r="AV178" i="45" s="1"/>
  <c r="AW153" i="45"/>
  <c r="AX153" i="45"/>
  <c r="AX178" i="45" s="1"/>
  <c r="AY153" i="45"/>
  <c r="AY178" i="45" s="1"/>
  <c r="V154" i="45"/>
  <c r="W154" i="45"/>
  <c r="W179" i="45" s="1"/>
  <c r="X154" i="45"/>
  <c r="X179" i="45" s="1"/>
  <c r="Y154" i="45"/>
  <c r="Y179" i="45" s="1"/>
  <c r="Z154" i="45"/>
  <c r="Z179" i="45" s="1"/>
  <c r="AA154" i="45"/>
  <c r="AB154" i="45"/>
  <c r="AC154" i="45"/>
  <c r="AD154" i="45"/>
  <c r="AD179" i="45" s="1"/>
  <c r="AE154" i="45"/>
  <c r="AE179" i="45" s="1"/>
  <c r="AF154" i="45"/>
  <c r="AF179" i="45" s="1"/>
  <c r="AG154" i="45"/>
  <c r="AG179" i="45" s="1"/>
  <c r="AH154" i="45"/>
  <c r="AI154" i="45"/>
  <c r="AJ154" i="45"/>
  <c r="AK154" i="45"/>
  <c r="AL154" i="45"/>
  <c r="AM154" i="45"/>
  <c r="AN154" i="45"/>
  <c r="AN179" i="45" s="1"/>
  <c r="AO154" i="45"/>
  <c r="AO179" i="45" s="1"/>
  <c r="AP154" i="45"/>
  <c r="AP179" i="45" s="1"/>
  <c r="AQ154" i="45"/>
  <c r="AR154" i="45"/>
  <c r="AS154" i="45"/>
  <c r="AT154" i="45"/>
  <c r="AT179" i="45" s="1"/>
  <c r="AU154" i="45"/>
  <c r="AV154" i="45"/>
  <c r="AW154" i="45"/>
  <c r="AW179" i="45" s="1"/>
  <c r="AX154" i="45"/>
  <c r="AY154" i="45"/>
  <c r="V155" i="45"/>
  <c r="W155" i="45"/>
  <c r="X155" i="45"/>
  <c r="X180" i="45" s="1"/>
  <c r="Y155" i="45"/>
  <c r="Z155" i="45"/>
  <c r="Z180" i="45" s="1"/>
  <c r="AA155" i="45"/>
  <c r="AA180" i="45" s="1"/>
  <c r="AB155" i="45"/>
  <c r="AB180" i="45" s="1"/>
  <c r="AC155" i="45"/>
  <c r="AD155" i="45"/>
  <c r="AE155" i="45"/>
  <c r="AF155" i="45"/>
  <c r="AF180" i="45" s="1"/>
  <c r="AG155" i="45"/>
  <c r="AH155" i="45"/>
  <c r="AH180" i="45" s="1"/>
  <c r="AI155" i="45"/>
  <c r="AI180" i="45" s="1"/>
  <c r="AJ155" i="45"/>
  <c r="AK155" i="45"/>
  <c r="AL155" i="45"/>
  <c r="AM155" i="45"/>
  <c r="AN155" i="45"/>
  <c r="AN180" i="45" s="1"/>
  <c r="AO155" i="45"/>
  <c r="AP155" i="45"/>
  <c r="AP180" i="45" s="1"/>
  <c r="AQ155" i="45"/>
  <c r="AQ180" i="45" s="1"/>
  <c r="AR155" i="45"/>
  <c r="AR180" i="45" s="1"/>
  <c r="AS155" i="45"/>
  <c r="AT155" i="45"/>
  <c r="AU155" i="45"/>
  <c r="AV155" i="45"/>
  <c r="AV180" i="45" s="1"/>
  <c r="AW155" i="45"/>
  <c r="AX155" i="45"/>
  <c r="AX180" i="45" s="1"/>
  <c r="AY155" i="45"/>
  <c r="AY180" i="45" s="1"/>
  <c r="V156" i="45"/>
  <c r="W156" i="45"/>
  <c r="W181" i="45" s="1"/>
  <c r="X156" i="45"/>
  <c r="Y156" i="45"/>
  <c r="Z156" i="45"/>
  <c r="Z181" i="45" s="1"/>
  <c r="AA156" i="45"/>
  <c r="AB156" i="45"/>
  <c r="AB181" i="45" s="1"/>
  <c r="AC156" i="45"/>
  <c r="AC181" i="45" s="1"/>
  <c r="AD156" i="45"/>
  <c r="AD181" i="45" s="1"/>
  <c r="AE156" i="45"/>
  <c r="AF156" i="45"/>
  <c r="AG156" i="45"/>
  <c r="AH156" i="45"/>
  <c r="AH181" i="45" s="1"/>
  <c r="AI156" i="45"/>
  <c r="AJ156" i="45"/>
  <c r="AJ181" i="45" s="1"/>
  <c r="AK156" i="45"/>
  <c r="AK181" i="45" s="1"/>
  <c r="AL156" i="45"/>
  <c r="AL181" i="45" s="1"/>
  <c r="AM156" i="45"/>
  <c r="AN156" i="45"/>
  <c r="AO156" i="45"/>
  <c r="AP156" i="45"/>
  <c r="AP181" i="45" s="1"/>
  <c r="AQ156" i="45"/>
  <c r="AR156" i="45"/>
  <c r="AR181" i="45" s="1"/>
  <c r="AS156" i="45"/>
  <c r="AS181" i="45" s="1"/>
  <c r="AT156" i="45"/>
  <c r="AU156" i="45"/>
  <c r="AV156" i="45"/>
  <c r="AW156" i="45"/>
  <c r="AX156" i="45"/>
  <c r="AX181" i="45" s="1"/>
  <c r="AY156" i="45"/>
  <c r="V157" i="45"/>
  <c r="W157" i="45"/>
  <c r="W182" i="45" s="1"/>
  <c r="X157" i="45"/>
  <c r="X182" i="45" s="1"/>
  <c r="Y157" i="45"/>
  <c r="Z157" i="45"/>
  <c r="AA157" i="45"/>
  <c r="AB157" i="45"/>
  <c r="AB182" i="45" s="1"/>
  <c r="AC157" i="45"/>
  <c r="AD157" i="45"/>
  <c r="AD182" i="45" s="1"/>
  <c r="AE157" i="45"/>
  <c r="AE182" i="45" s="1"/>
  <c r="AF157" i="45"/>
  <c r="AG157" i="45"/>
  <c r="AH157" i="45"/>
  <c r="AI157" i="45"/>
  <c r="AJ157" i="45"/>
  <c r="AJ182" i="45" s="1"/>
  <c r="AK157" i="45"/>
  <c r="AL157" i="45"/>
  <c r="AL182" i="45" s="1"/>
  <c r="AM157" i="45"/>
  <c r="AM182" i="45" s="1"/>
  <c r="AN157" i="45"/>
  <c r="AN182" i="45" s="1"/>
  <c r="AO157" i="45"/>
  <c r="AP157" i="45"/>
  <c r="AQ157" i="45"/>
  <c r="AR157" i="45"/>
  <c r="AR182" i="45" s="1"/>
  <c r="AS157" i="45"/>
  <c r="AT157" i="45"/>
  <c r="AT182" i="45" s="1"/>
  <c r="AU157" i="45"/>
  <c r="AU182" i="45" s="1"/>
  <c r="AV157" i="45"/>
  <c r="AW157" i="45"/>
  <c r="AX157" i="45"/>
  <c r="AY157" i="45"/>
  <c r="V158" i="45"/>
  <c r="V183" i="45" s="1"/>
  <c r="W158" i="45"/>
  <c r="W183" i="45" s="1"/>
  <c r="X158" i="45"/>
  <c r="X183" i="45" s="1"/>
  <c r="Y158" i="45"/>
  <c r="Y183" i="45" s="1"/>
  <c r="Z158" i="45"/>
  <c r="Z183" i="45" s="1"/>
  <c r="AA158" i="45"/>
  <c r="AB158" i="45"/>
  <c r="AC158" i="45"/>
  <c r="AD158" i="45"/>
  <c r="AD183" i="45" s="1"/>
  <c r="AE158" i="45"/>
  <c r="AF158" i="45"/>
  <c r="AF183" i="45" s="1"/>
  <c r="AG158" i="45"/>
  <c r="AG183" i="45" s="1"/>
  <c r="AH158" i="45"/>
  <c r="AI158" i="45"/>
  <c r="AJ158" i="45"/>
  <c r="AK158" i="45"/>
  <c r="AL158" i="45"/>
  <c r="AL183" i="45" s="1"/>
  <c r="AM158" i="45"/>
  <c r="AM183" i="45" s="1"/>
  <c r="AN158" i="45"/>
  <c r="AN183" i="45" s="1"/>
  <c r="AO158" i="45"/>
  <c r="AO183" i="45" s="1"/>
  <c r="AP158" i="45"/>
  <c r="AP183" i="45" s="1"/>
  <c r="AQ158" i="45"/>
  <c r="AR158" i="45"/>
  <c r="AS158" i="45"/>
  <c r="AT158" i="45"/>
  <c r="AT183" i="45" s="1"/>
  <c r="AU158" i="45"/>
  <c r="AV158" i="45"/>
  <c r="AV183" i="45" s="1"/>
  <c r="AW158" i="45"/>
  <c r="AW183" i="45" s="1"/>
  <c r="AX158" i="45"/>
  <c r="AX183" i="45" s="1"/>
  <c r="AY158" i="45"/>
  <c r="V159" i="45"/>
  <c r="W159" i="45"/>
  <c r="X159" i="45"/>
  <c r="X184" i="45" s="1"/>
  <c r="Y159" i="45"/>
  <c r="Z159" i="45"/>
  <c r="Z184" i="45" s="1"/>
  <c r="AA159" i="45"/>
  <c r="AA184" i="45" s="1"/>
  <c r="AB159" i="45"/>
  <c r="AB184" i="45" s="1"/>
  <c r="AC159" i="45"/>
  <c r="AD159" i="45"/>
  <c r="AE159" i="45"/>
  <c r="AF159" i="45"/>
  <c r="AF184" i="45" s="1"/>
  <c r="AG159" i="45"/>
  <c r="AH159" i="45"/>
  <c r="AH184" i="45" s="1"/>
  <c r="AI159" i="45"/>
  <c r="AI184" i="45" s="1"/>
  <c r="AJ159" i="45"/>
  <c r="AJ184" i="45" s="1"/>
  <c r="AK159" i="45"/>
  <c r="AL159" i="45"/>
  <c r="AM159" i="45"/>
  <c r="AN159" i="45"/>
  <c r="AN184" i="45" s="1"/>
  <c r="AO159" i="45"/>
  <c r="AP159" i="45"/>
  <c r="AP184" i="45" s="1"/>
  <c r="AQ159" i="45"/>
  <c r="AQ184" i="45" s="1"/>
  <c r="AR159" i="45"/>
  <c r="AS159" i="45"/>
  <c r="AT159" i="45"/>
  <c r="AU159" i="45"/>
  <c r="AV159" i="45"/>
  <c r="AV184" i="45" s="1"/>
  <c r="AW159" i="45"/>
  <c r="AX159" i="45"/>
  <c r="AX184" i="45" s="1"/>
  <c r="AY159" i="45"/>
  <c r="AY184" i="45" s="1"/>
  <c r="V160" i="45"/>
  <c r="W160" i="45"/>
  <c r="X160" i="45"/>
  <c r="Y160" i="45"/>
  <c r="Z160" i="45"/>
  <c r="Z185" i="45" s="1"/>
  <c r="AA160" i="45"/>
  <c r="AB160" i="45"/>
  <c r="AB185" i="45" s="1"/>
  <c r="AC160" i="45"/>
  <c r="AC185" i="45" s="1"/>
  <c r="AD160" i="45"/>
  <c r="AE160" i="45"/>
  <c r="AF160" i="45"/>
  <c r="AG160" i="45"/>
  <c r="AH160" i="45"/>
  <c r="AH185" i="45" s="1"/>
  <c r="AI160" i="45"/>
  <c r="AJ160" i="45"/>
  <c r="AJ185" i="45" s="1"/>
  <c r="AK160" i="45"/>
  <c r="AK185" i="45" s="1"/>
  <c r="AL160" i="45"/>
  <c r="AL185" i="45" s="1"/>
  <c r="AM160" i="45"/>
  <c r="AN160" i="45"/>
  <c r="AO160" i="45"/>
  <c r="AP160" i="45"/>
  <c r="AP185" i="45" s="1"/>
  <c r="AQ160" i="45"/>
  <c r="AR160" i="45"/>
  <c r="AS160" i="45"/>
  <c r="AS185" i="45" s="1"/>
  <c r="AT160" i="45"/>
  <c r="AT185" i="45" s="1"/>
  <c r="AU160" i="45"/>
  <c r="AV160" i="45"/>
  <c r="AW160" i="45"/>
  <c r="AX160" i="45"/>
  <c r="AX185" i="45" s="1"/>
  <c r="AY160" i="45"/>
  <c r="AY185" i="45" s="1"/>
  <c r="V161" i="45"/>
  <c r="V186" i="45" s="1"/>
  <c r="W161" i="45"/>
  <c r="W186" i="45" s="1"/>
  <c r="X161" i="45"/>
  <c r="Y161" i="45"/>
  <c r="Z161" i="45"/>
  <c r="AA161" i="45"/>
  <c r="AB161" i="45"/>
  <c r="AB186" i="45" s="1"/>
  <c r="AC161" i="45"/>
  <c r="AD161" i="45"/>
  <c r="AD186" i="45" s="1"/>
  <c r="AE161" i="45"/>
  <c r="AE186" i="45" s="1"/>
  <c r="AF161" i="45"/>
  <c r="AF186" i="45" s="1"/>
  <c r="AG161" i="45"/>
  <c r="AH161" i="45"/>
  <c r="AI161" i="45"/>
  <c r="AJ161" i="45"/>
  <c r="AJ186" i="45" s="1"/>
  <c r="AK161" i="45"/>
  <c r="AK186" i="45" s="1"/>
  <c r="AL161" i="45"/>
  <c r="AM161" i="45"/>
  <c r="AM186" i="45" s="1"/>
  <c r="AN161" i="45"/>
  <c r="AN186" i="45" s="1"/>
  <c r="AO161" i="45"/>
  <c r="AP161" i="45"/>
  <c r="AQ161" i="45"/>
  <c r="AR161" i="45"/>
  <c r="AR186" i="45" s="1"/>
  <c r="AS161" i="45"/>
  <c r="AT161" i="45"/>
  <c r="AT186" i="45" s="1"/>
  <c r="AU161" i="45"/>
  <c r="AU186" i="45" s="1"/>
  <c r="AV161" i="45"/>
  <c r="AV186" i="45" s="1"/>
  <c r="AW161" i="45"/>
  <c r="AX161" i="45"/>
  <c r="AY161" i="45"/>
  <c r="T147" i="45"/>
  <c r="T148" i="45"/>
  <c r="T149" i="45"/>
  <c r="T174" i="45" s="1"/>
  <c r="T150" i="45"/>
  <c r="T175" i="45" s="1"/>
  <c r="T200" i="45" s="1"/>
  <c r="T151" i="45"/>
  <c r="T152" i="45"/>
  <c r="T153" i="45"/>
  <c r="T154" i="45"/>
  <c r="T155" i="45"/>
  <c r="T156" i="45"/>
  <c r="T157" i="45"/>
  <c r="T182" i="45" s="1"/>
  <c r="T158" i="45"/>
  <c r="T159" i="45"/>
  <c r="T160" i="45"/>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O173" i="45" s="1"/>
  <c r="P148" i="45"/>
  <c r="P173" i="45" s="1"/>
  <c r="Q148" i="45"/>
  <c r="Q173" i="45" s="1"/>
  <c r="Q198" i="45" s="1"/>
  <c r="K149" i="45"/>
  <c r="L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K177" i="45" s="1"/>
  <c r="L152" i="45"/>
  <c r="L177" i="45" s="1"/>
  <c r="M152" i="45"/>
  <c r="M177" i="45" s="1"/>
  <c r="N152" i="45"/>
  <c r="O152" i="45"/>
  <c r="O177" i="45" s="1"/>
  <c r="P152" i="45"/>
  <c r="Q152" i="45"/>
  <c r="K153" i="45"/>
  <c r="K178" i="45" s="1"/>
  <c r="L153" i="45"/>
  <c r="L178" i="45" s="1"/>
  <c r="M153" i="45"/>
  <c r="M178" i="45" s="1"/>
  <c r="N153" i="45"/>
  <c r="N178" i="45" s="1"/>
  <c r="O153" i="45"/>
  <c r="P153" i="45"/>
  <c r="Q153" i="45"/>
  <c r="K154" i="45"/>
  <c r="K179" i="45" s="1"/>
  <c r="L154" i="45"/>
  <c r="L179" i="45" s="1"/>
  <c r="M154" i="45"/>
  <c r="M179" i="45" s="1"/>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Q181" i="45" s="1"/>
  <c r="K157" i="45"/>
  <c r="K182" i="45" s="1"/>
  <c r="L157" i="45"/>
  <c r="L182" i="45" s="1"/>
  <c r="M157" i="45"/>
  <c r="N157" i="45"/>
  <c r="N182" i="45" s="1"/>
  <c r="O157" i="45"/>
  <c r="O182" i="45" s="1"/>
  <c r="P157" i="45"/>
  <c r="P182" i="45" s="1"/>
  <c r="Q157" i="45"/>
  <c r="Q182" i="45" s="1"/>
  <c r="K158" i="45"/>
  <c r="L158" i="45"/>
  <c r="L183" i="45" s="1"/>
  <c r="M158" i="45"/>
  <c r="M183" i="45" s="1"/>
  <c r="N158" i="45"/>
  <c r="O158" i="45"/>
  <c r="O183" i="45" s="1"/>
  <c r="P158" i="45"/>
  <c r="P183" i="45" s="1"/>
  <c r="Q158" i="45"/>
  <c r="K159" i="45"/>
  <c r="K184" i="45" s="1"/>
  <c r="L159" i="45"/>
  <c r="L184" i="45" s="1"/>
  <c r="L209" i="45" s="1"/>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74" i="45" s="1"/>
  <c r="J150" i="45"/>
  <c r="J175" i="45" s="1"/>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E173" i="45" s="1"/>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F178" i="45" s="1"/>
  <c r="F203" i="45" s="1"/>
  <c r="G153" i="45"/>
  <c r="H153" i="45"/>
  <c r="E154" i="45"/>
  <c r="F154" i="45"/>
  <c r="F179" i="45" s="1"/>
  <c r="G154" i="45"/>
  <c r="G179" i="45" s="1"/>
  <c r="H154" i="45"/>
  <c r="H179" i="45" s="1"/>
  <c r="E155" i="45"/>
  <c r="E180" i="45" s="1"/>
  <c r="F155" i="45"/>
  <c r="F180" i="45" s="1"/>
  <c r="F205" i="45" s="1"/>
  <c r="G155" i="45"/>
  <c r="H155" i="45"/>
  <c r="E156" i="45"/>
  <c r="F156" i="45"/>
  <c r="F181" i="45" s="1"/>
  <c r="G156" i="45"/>
  <c r="G181" i="45" s="1"/>
  <c r="H156" i="45"/>
  <c r="H181" i="45" s="1"/>
  <c r="E157" i="45"/>
  <c r="F157" i="45"/>
  <c r="F182" i="45" s="1"/>
  <c r="F207" i="45" s="1"/>
  <c r="G157" i="45"/>
  <c r="H157" i="45"/>
  <c r="E158" i="45"/>
  <c r="F158" i="45"/>
  <c r="F183" i="45" s="1"/>
  <c r="G158" i="45"/>
  <c r="H158" i="45"/>
  <c r="H183" i="45" s="1"/>
  <c r="E159" i="45"/>
  <c r="E184" i="45" s="1"/>
  <c r="F159" i="45"/>
  <c r="F184" i="45" s="1"/>
  <c r="F209" i="45" s="1"/>
  <c r="G159" i="45"/>
  <c r="G184" i="45" s="1"/>
  <c r="H159" i="45"/>
  <c r="E160" i="45"/>
  <c r="F160" i="45"/>
  <c r="F185" i="45" s="1"/>
  <c r="G160" i="45"/>
  <c r="H160" i="45"/>
  <c r="H185" i="45" s="1"/>
  <c r="E161" i="45"/>
  <c r="E186" i="45" s="1"/>
  <c r="F161" i="45"/>
  <c r="F186" i="45" s="1"/>
  <c r="G161" i="45"/>
  <c r="H161" i="45"/>
  <c r="D147" i="45"/>
  <c r="D148" i="45"/>
  <c r="D173" i="45" s="1"/>
  <c r="D149" i="45"/>
  <c r="D150" i="45"/>
  <c r="D175" i="45" s="1"/>
  <c r="D151" i="45"/>
  <c r="D176" i="45" s="1"/>
  <c r="D152" i="45"/>
  <c r="D177" i="45" s="1"/>
  <c r="D202" i="45" s="1"/>
  <c r="D153" i="45"/>
  <c r="D154" i="45"/>
  <c r="D155" i="45"/>
  <c r="D156" i="45"/>
  <c r="D181" i="45" s="1"/>
  <c r="D157" i="45"/>
  <c r="D158" i="45"/>
  <c r="D183" i="45" s="1"/>
  <c r="D159" i="45"/>
  <c r="D184" i="45" s="1"/>
  <c r="D160" i="45"/>
  <c r="D185" i="45" s="1"/>
  <c r="D210" i="45" s="1"/>
  <c r="D161" i="45"/>
  <c r="D146" i="45"/>
  <c r="W171" i="45"/>
  <c r="AH171" i="45"/>
  <c r="AN171" i="45"/>
  <c r="AQ171" i="45"/>
  <c r="V172" i="45"/>
  <c r="Z172" i="45"/>
  <c r="Z197" i="45" s="1"/>
  <c r="AD172" i="45"/>
  <c r="AD197" i="45" s="1"/>
  <c r="AR172" i="45"/>
  <c r="AV172" i="45"/>
  <c r="AX172" i="45"/>
  <c r="AX197" i="45" s="1"/>
  <c r="W173" i="45"/>
  <c r="AH173" i="45"/>
  <c r="AH198" i="45" s="1"/>
  <c r="AL173" i="45"/>
  <c r="AL198" i="45" s="1"/>
  <c r="Z174" i="45"/>
  <c r="Z199" i="45" s="1"/>
  <c r="AH174" i="45"/>
  <c r="AH199" i="45" s="1"/>
  <c r="AT174" i="45"/>
  <c r="AV174" i="45"/>
  <c r="AI175" i="45"/>
  <c r="AP175" i="45"/>
  <c r="AP200" i="45" s="1"/>
  <c r="AB176" i="45"/>
  <c r="AD176" i="45"/>
  <c r="AL176" i="45"/>
  <c r="AS176" i="45"/>
  <c r="AN178" i="45"/>
  <c r="AB179" i="45"/>
  <c r="AH179" i="45"/>
  <c r="AJ179" i="45"/>
  <c r="AL179" i="45"/>
  <c r="AV179" i="45"/>
  <c r="AX179" i="45"/>
  <c r="AJ180" i="45"/>
  <c r="V181" i="45"/>
  <c r="AF181" i="45"/>
  <c r="AN181" i="45"/>
  <c r="AT181" i="45"/>
  <c r="V182" i="45"/>
  <c r="AF182" i="45"/>
  <c r="AV182" i="45"/>
  <c r="AH183" i="45"/>
  <c r="AJ183" i="45"/>
  <c r="AQ183" i="45"/>
  <c r="AR183" i="45"/>
  <c r="AR184" i="45"/>
  <c r="W185" i="45"/>
  <c r="AF185" i="45"/>
  <c r="AN185" i="45"/>
  <c r="AR185" i="45"/>
  <c r="X186" i="45"/>
  <c r="Y186" i="45"/>
  <c r="AL186" i="45"/>
  <c r="T178" i="45"/>
  <c r="T184" i="45"/>
  <c r="T209" i="45" s="1"/>
  <c r="T185" i="45"/>
  <c r="P171" i="45"/>
  <c r="Q172" i="45"/>
  <c r="L175" i="45"/>
  <c r="M176" i="45"/>
  <c r="N177" i="45"/>
  <c r="O178" i="45"/>
  <c r="P178" i="45"/>
  <c r="N179" i="45"/>
  <c r="Q180" i="45"/>
  <c r="AQ15" i="22"/>
  <c r="BB15" i="22"/>
  <c r="AP18" i="22"/>
  <c r="AO56" i="42" s="1"/>
  <c r="AX18" i="22"/>
  <c r="AW56" i="42" s="1"/>
  <c r="BA18" i="22"/>
  <c r="AZ56" i="42" s="1"/>
  <c r="BB18" i="22"/>
  <c r="BA56" i="42" s="1"/>
  <c r="BC18" i="22"/>
  <c r="BB56" i="42" s="1"/>
  <c r="BD18" i="22"/>
  <c r="BC56" i="42" s="1"/>
  <c r="BF18" i="22"/>
  <c r="BE56" i="42" s="1"/>
  <c r="AK19" i="22"/>
  <c r="AK41" i="22" s="1"/>
  <c r="AQ19" i="22"/>
  <c r="AQ44" i="22" s="1"/>
  <c r="AY21" i="22"/>
  <c r="BB21" i="22"/>
  <c r="AF24" i="22"/>
  <c r="AE62" i="42" s="1"/>
  <c r="AN24" i="22"/>
  <c r="AM62" i="42" s="1"/>
  <c r="AS24" i="22"/>
  <c r="AR62" i="42" s="1"/>
  <c r="BA24" i="22"/>
  <c r="AZ62" i="42" s="1"/>
  <c r="BB24" i="22"/>
  <c r="BA62" i="42" s="1"/>
  <c r="BD24" i="22"/>
  <c r="BC62" i="42" s="1"/>
  <c r="AK25" i="22"/>
  <c r="AK55" i="22" s="1"/>
  <c r="AV25" i="22"/>
  <c r="AV61" i="22" s="1"/>
  <c r="AF28" i="22"/>
  <c r="AE66" i="42" s="1"/>
  <c r="AR28" i="22"/>
  <c r="AQ66" i="42" s="1"/>
  <c r="AT28" i="22"/>
  <c r="AS66" i="42" s="1"/>
  <c r="AV28" i="22"/>
  <c r="AU66" i="42" s="1"/>
  <c r="AX28" i="22"/>
  <c r="AW66" i="42" s="1"/>
  <c r="BB28" i="22"/>
  <c r="BA66" i="42" s="1"/>
  <c r="BD28" i="22"/>
  <c r="BC66" i="42" s="1"/>
  <c r="BF28" i="22"/>
  <c r="BE66" i="42" s="1"/>
  <c r="AK29" i="22"/>
  <c r="AJ67" i="42" s="1"/>
  <c r="BA29" i="22"/>
  <c r="AZ67" i="42" s="1"/>
  <c r="AE16" i="47"/>
  <c r="AE29" i="22" s="1"/>
  <c r="AD67" i="42" s="1"/>
  <c r="AF16" i="47"/>
  <c r="AF29" i="22" s="1"/>
  <c r="AE67" i="42" s="1"/>
  <c r="AG16" i="47"/>
  <c r="AG29" i="22" s="1"/>
  <c r="AF67" i="42" s="1"/>
  <c r="AH16" i="47"/>
  <c r="AH29" i="22" s="1"/>
  <c r="AG67" i="42" s="1"/>
  <c r="AI16" i="47"/>
  <c r="AI29" i="22" s="1"/>
  <c r="AH67" i="42" s="1"/>
  <c r="AJ16" i="47"/>
  <c r="AJ29" i="22" s="1"/>
  <c r="AI67" i="42" s="1"/>
  <c r="AK16" i="47"/>
  <c r="AL16" i="47"/>
  <c r="AL29" i="22" s="1"/>
  <c r="AK67" i="42" s="1"/>
  <c r="AM16" i="47"/>
  <c r="AM29" i="22" s="1"/>
  <c r="AL67" i="42" s="1"/>
  <c r="AN16" i="47"/>
  <c r="AN29" i="22" s="1"/>
  <c r="AM67" i="42" s="1"/>
  <c r="AO16" i="47"/>
  <c r="AO29" i="22" s="1"/>
  <c r="AN67" i="42" s="1"/>
  <c r="AP16" i="47"/>
  <c r="AP29" i="22" s="1"/>
  <c r="AO67" i="42" s="1"/>
  <c r="AQ16" i="47"/>
  <c r="AQ29" i="22" s="1"/>
  <c r="AP67" i="42" s="1"/>
  <c r="AR16" i="47"/>
  <c r="AR29" i="22" s="1"/>
  <c r="AQ67" i="42" s="1"/>
  <c r="AS16" i="47"/>
  <c r="AS29" i="22" s="1"/>
  <c r="AR67" i="42" s="1"/>
  <c r="AT16" i="47"/>
  <c r="AT29" i="22" s="1"/>
  <c r="AS67" i="42" s="1"/>
  <c r="AU16" i="47"/>
  <c r="AU29" i="22" s="1"/>
  <c r="AT67" i="42" s="1"/>
  <c r="AV16" i="47"/>
  <c r="AV29" i="22" s="1"/>
  <c r="AU67" i="42" s="1"/>
  <c r="AW16" i="47"/>
  <c r="AW29" i="22" s="1"/>
  <c r="AV67" i="42" s="1"/>
  <c r="AX16" i="47"/>
  <c r="AX29" i="22" s="1"/>
  <c r="AW67" i="42" s="1"/>
  <c r="AY16" i="47"/>
  <c r="AY29" i="22" s="1"/>
  <c r="AX67" i="42" s="1"/>
  <c r="AZ16" i="47"/>
  <c r="AZ29" i="22" s="1"/>
  <c r="AY67" i="42" s="1"/>
  <c r="BA16" i="47"/>
  <c r="BB16" i="47"/>
  <c r="BB29" i="22" s="1"/>
  <c r="BA67" i="42" s="1"/>
  <c r="BC16" i="47"/>
  <c r="BC29" i="22" s="1"/>
  <c r="BB67" i="42" s="1"/>
  <c r="BD16" i="47"/>
  <c r="BD29" i="22" s="1"/>
  <c r="BC67" i="42" s="1"/>
  <c r="BE16" i="47"/>
  <c r="BE29" i="22" s="1"/>
  <c r="BD67" i="42" s="1"/>
  <c r="BF16" i="47"/>
  <c r="BF29" i="22" s="1"/>
  <c r="BE67" i="42" s="1"/>
  <c r="AE17" i="21"/>
  <c r="AE18" i="21" s="1"/>
  <c r="AE19" i="22" s="1"/>
  <c r="AE41" i="22" s="1"/>
  <c r="AF17" i="21"/>
  <c r="AF18" i="21" s="1"/>
  <c r="AF19" i="22" s="1"/>
  <c r="AG17" i="21"/>
  <c r="AG18" i="21" s="1"/>
  <c r="AH17" i="21"/>
  <c r="AI17" i="21"/>
  <c r="AJ17" i="21"/>
  <c r="AJ18" i="21" s="1"/>
  <c r="AL17" i="21"/>
  <c r="AL18" i="21" s="1"/>
  <c r="AL19" i="22" s="1"/>
  <c r="AL51" i="22" s="1"/>
  <c r="AM17" i="21"/>
  <c r="AM18" i="21" s="1"/>
  <c r="AM19" i="22" s="1"/>
  <c r="AN17" i="21"/>
  <c r="AN18" i="21" s="1"/>
  <c r="AN19" i="22" s="1"/>
  <c r="AN53" i="22" s="1"/>
  <c r="AO17" i="21"/>
  <c r="AO18" i="21" s="1"/>
  <c r="AO19" i="22" s="1"/>
  <c r="AO44" i="22" s="1"/>
  <c r="AP17" i="21"/>
  <c r="AQ17" i="21"/>
  <c r="AR17" i="21"/>
  <c r="AR18" i="21" s="1"/>
  <c r="AS17" i="21"/>
  <c r="AS18" i="21" s="1"/>
  <c r="AT17" i="21"/>
  <c r="AT18" i="21" s="1"/>
  <c r="AT19" i="22" s="1"/>
  <c r="AT50" i="22" s="1"/>
  <c r="AU17" i="21"/>
  <c r="AU18" i="21" s="1"/>
  <c r="AU19" i="22" s="1"/>
  <c r="AV17" i="21"/>
  <c r="AV18" i="21" s="1"/>
  <c r="AV19" i="22" s="1"/>
  <c r="AV49" i="22" s="1"/>
  <c r="AW17" i="21"/>
  <c r="AX17" i="21"/>
  <c r="AY17" i="21"/>
  <c r="AZ17" i="21"/>
  <c r="AZ18" i="21" s="1"/>
  <c r="BA17" i="21"/>
  <c r="BA18" i="21" s="1"/>
  <c r="BB17" i="21"/>
  <c r="BB18" i="21" s="1"/>
  <c r="BB19" i="22" s="1"/>
  <c r="BB42" i="22" s="1"/>
  <c r="BC19" i="22"/>
  <c r="BD17" i="21"/>
  <c r="BD18" i="21" s="1"/>
  <c r="BD19" i="22" s="1"/>
  <c r="BE17" i="21"/>
  <c r="BE18" i="21" s="1"/>
  <c r="BF17" i="21"/>
  <c r="AH18" i="21"/>
  <c r="AH19" i="22" s="1"/>
  <c r="AH44" i="22" s="1"/>
  <c r="AI18" i="21"/>
  <c r="AI25" i="22" s="1"/>
  <c r="AI59" i="22" s="1"/>
  <c r="AP18" i="21"/>
  <c r="AP25" i="22" s="1"/>
  <c r="AP62" i="22" s="1"/>
  <c r="AQ18" i="21"/>
  <c r="AQ25" i="22" s="1"/>
  <c r="AQ62" i="22" s="1"/>
  <c r="AW18" i="21"/>
  <c r="AW19" i="22" s="1"/>
  <c r="AW44" i="22" s="1"/>
  <c r="AX18" i="21"/>
  <c r="AX19" i="22" s="1"/>
  <c r="AX48" i="22" s="1"/>
  <c r="AY18" i="21"/>
  <c r="AY25" i="22" s="1"/>
  <c r="AY62" i="22" s="1"/>
  <c r="BF18" i="21"/>
  <c r="BF19" i="22" s="1"/>
  <c r="BF45" i="22" s="1"/>
  <c r="AE19" i="17"/>
  <c r="AF18" i="22"/>
  <c r="AE56" i="42" s="1"/>
  <c r="AG19" i="17"/>
  <c r="AG18" i="22" s="1"/>
  <c r="AF56" i="42" s="1"/>
  <c r="AH19" i="17"/>
  <c r="AH24" i="22" s="1"/>
  <c r="AG62" i="42" s="1"/>
  <c r="AI19" i="17"/>
  <c r="AI18" i="22" s="1"/>
  <c r="AH56" i="42" s="1"/>
  <c r="AJ19" i="17"/>
  <c r="AJ24" i="22" s="1"/>
  <c r="AI62" i="42" s="1"/>
  <c r="AK19" i="17"/>
  <c r="AK28" i="22" s="1"/>
  <c r="AJ66" i="42" s="1"/>
  <c r="AL19" i="17"/>
  <c r="AL18" i="22" s="1"/>
  <c r="AK56" i="42" s="1"/>
  <c r="AM19" i="17"/>
  <c r="AN19" i="17"/>
  <c r="AN18" i="22" s="1"/>
  <c r="AM56" i="42" s="1"/>
  <c r="AO19" i="17"/>
  <c r="AO18" i="22" s="1"/>
  <c r="AN56" i="42" s="1"/>
  <c r="AP19" i="17"/>
  <c r="AP24" i="22" s="1"/>
  <c r="AO62" i="42" s="1"/>
  <c r="AQ19" i="17"/>
  <c r="AQ24" i="22" s="1"/>
  <c r="AP62" i="42" s="1"/>
  <c r="AR19" i="17"/>
  <c r="AR24" i="22" s="1"/>
  <c r="AQ62" i="42" s="1"/>
  <c r="AS19" i="17"/>
  <c r="AS28" i="22" s="1"/>
  <c r="AR66" i="42" s="1"/>
  <c r="AT19" i="17"/>
  <c r="AT18" i="22" s="1"/>
  <c r="AS56" i="42" s="1"/>
  <c r="AU19" i="17"/>
  <c r="AU18" i="22" s="1"/>
  <c r="AT56" i="42" s="1"/>
  <c r="AV19" i="17"/>
  <c r="AV18" i="22" s="1"/>
  <c r="AU56" i="42" s="1"/>
  <c r="AW19" i="17"/>
  <c r="AW18" i="22" s="1"/>
  <c r="AV56" i="42" s="1"/>
  <c r="AX19" i="17"/>
  <c r="AX24" i="22" s="1"/>
  <c r="AW62" i="42" s="1"/>
  <c r="AY19" i="17"/>
  <c r="AY18" i="22" s="1"/>
  <c r="AX56" i="42" s="1"/>
  <c r="AZ19" i="17"/>
  <c r="AZ24" i="22" s="1"/>
  <c r="AY62" i="42" s="1"/>
  <c r="BA19" i="17"/>
  <c r="BA28" i="22" s="1"/>
  <c r="AZ66" i="42" s="1"/>
  <c r="BC19" i="17"/>
  <c r="BC28" i="22" s="1"/>
  <c r="BB66" i="42" s="1"/>
  <c r="BE19" i="17"/>
  <c r="BE18" i="22" s="1"/>
  <c r="BD56" i="42" s="1"/>
  <c r="BF19" i="17"/>
  <c r="BF24" i="22" s="1"/>
  <c r="BE62" i="4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J27" i="18"/>
  <c r="AK27" i="18"/>
  <c r="AL27" i="18"/>
  <c r="AM27" i="18"/>
  <c r="AN27" i="18"/>
  <c r="AO27" i="18"/>
  <c r="AP27" i="18"/>
  <c r="AQ27" i="18"/>
  <c r="AR27" i="18"/>
  <c r="AS27" i="18"/>
  <c r="AT27" i="18"/>
  <c r="AU27" i="18"/>
  <c r="AV27" i="18"/>
  <c r="AW27" i="18"/>
  <c r="AX27" i="18"/>
  <c r="AZ27" i="18"/>
  <c r="BA27" i="18"/>
  <c r="BB27" i="18"/>
  <c r="BC27" i="18"/>
  <c r="BD27" i="18"/>
  <c r="BF27" i="18"/>
  <c r="AE28" i="18"/>
  <c r="AE27" i="22" s="1"/>
  <c r="AD65" i="42" s="1"/>
  <c r="AF28" i="18"/>
  <c r="AF27" i="22" s="1"/>
  <c r="AE65" i="42" s="1"/>
  <c r="AG28" i="18"/>
  <c r="AG27" i="22" s="1"/>
  <c r="AF65" i="42" s="1"/>
  <c r="AH28" i="18"/>
  <c r="AH27" i="22" s="1"/>
  <c r="AG65" i="42" s="1"/>
  <c r="AI28" i="18"/>
  <c r="AI27" i="22" s="1"/>
  <c r="AH65" i="42" s="1"/>
  <c r="AJ28" i="18"/>
  <c r="AJ27" i="22" s="1"/>
  <c r="AI65" i="42" s="1"/>
  <c r="AK28" i="18"/>
  <c r="AK27" i="22" s="1"/>
  <c r="AJ65" i="42" s="1"/>
  <c r="AL28" i="18"/>
  <c r="AL27" i="22" s="1"/>
  <c r="AK65" i="42" s="1"/>
  <c r="AM28" i="18"/>
  <c r="AM27" i="22" s="1"/>
  <c r="AL65" i="42" s="1"/>
  <c r="AN28" i="18"/>
  <c r="AN27" i="22" s="1"/>
  <c r="AM65" i="42" s="1"/>
  <c r="AO28" i="18"/>
  <c r="AO27" i="22" s="1"/>
  <c r="AN65" i="42" s="1"/>
  <c r="AP28" i="18"/>
  <c r="AP27" i="22" s="1"/>
  <c r="AO65" i="42" s="1"/>
  <c r="AQ28" i="18"/>
  <c r="AQ27" i="22" s="1"/>
  <c r="AP65" i="42" s="1"/>
  <c r="AR28" i="18"/>
  <c r="AR27" i="22" s="1"/>
  <c r="AQ65" i="42" s="1"/>
  <c r="AS28" i="18"/>
  <c r="AS27" i="22" s="1"/>
  <c r="AR65" i="42" s="1"/>
  <c r="AT28" i="18"/>
  <c r="AT27" i="22" s="1"/>
  <c r="AS65" i="42" s="1"/>
  <c r="AU28" i="18"/>
  <c r="AU27" i="22" s="1"/>
  <c r="AT65" i="42" s="1"/>
  <c r="AV28" i="18"/>
  <c r="AV27" i="22" s="1"/>
  <c r="AU65" i="42" s="1"/>
  <c r="AW28" i="18"/>
  <c r="AW27" i="22" s="1"/>
  <c r="AV65" i="42" s="1"/>
  <c r="AX28" i="18"/>
  <c r="AX27" i="22" s="1"/>
  <c r="AW65" i="42" s="1"/>
  <c r="AY28" i="18"/>
  <c r="AY27" i="22" s="1"/>
  <c r="AX65" i="42" s="1"/>
  <c r="AZ28" i="18"/>
  <c r="AZ27" i="22" s="1"/>
  <c r="AY65" i="42" s="1"/>
  <c r="BA28" i="18"/>
  <c r="BA27" i="22" s="1"/>
  <c r="AZ65" i="42" s="1"/>
  <c r="BB28" i="18"/>
  <c r="BB27" i="22" s="1"/>
  <c r="BA65" i="42" s="1"/>
  <c r="BC28" i="18"/>
  <c r="BC27" i="22" s="1"/>
  <c r="BB65" i="42" s="1"/>
  <c r="BD28" i="18"/>
  <c r="BD27" i="22" s="1"/>
  <c r="BC65" i="42" s="1"/>
  <c r="BF28" i="18"/>
  <c r="BF27" i="22" s="1"/>
  <c r="BE65" i="42" s="1"/>
  <c r="AE29" i="18"/>
  <c r="AE17" i="22" s="1"/>
  <c r="AD55" i="42" s="1"/>
  <c r="AF29" i="18"/>
  <c r="AF17" i="22" s="1"/>
  <c r="AE55" i="42" s="1"/>
  <c r="AG29" i="18"/>
  <c r="AG23" i="22" s="1"/>
  <c r="AF61" i="42" s="1"/>
  <c r="AH29" i="18"/>
  <c r="AH23" i="22" s="1"/>
  <c r="AG61" i="42" s="1"/>
  <c r="AI29" i="18"/>
  <c r="AI23" i="22" s="1"/>
  <c r="AH61" i="42" s="1"/>
  <c r="AJ29" i="18"/>
  <c r="AJ23" i="22" s="1"/>
  <c r="AI61" i="42" s="1"/>
  <c r="AK29" i="18"/>
  <c r="AK23" i="22" s="1"/>
  <c r="AJ61" i="42" s="1"/>
  <c r="AL29" i="18"/>
  <c r="AL17" i="22" s="1"/>
  <c r="AK55" i="42" s="1"/>
  <c r="AM29" i="18"/>
  <c r="AM17" i="22" s="1"/>
  <c r="AL55" i="42" s="1"/>
  <c r="AN29" i="18"/>
  <c r="AN17" i="22" s="1"/>
  <c r="AM55" i="42" s="1"/>
  <c r="AO29" i="18"/>
  <c r="AO23" i="22" s="1"/>
  <c r="AN61" i="42" s="1"/>
  <c r="AP29" i="18"/>
  <c r="AP23" i="22" s="1"/>
  <c r="AO61" i="42" s="1"/>
  <c r="AQ29" i="18"/>
  <c r="AQ23" i="22" s="1"/>
  <c r="AP61" i="42" s="1"/>
  <c r="AR29" i="18"/>
  <c r="AR23" i="22" s="1"/>
  <c r="AQ61" i="42" s="1"/>
  <c r="AS29" i="18"/>
  <c r="AS23" i="22" s="1"/>
  <c r="AR61" i="42" s="1"/>
  <c r="AT29" i="18"/>
  <c r="AT23" i="22" s="1"/>
  <c r="AS61" i="42" s="1"/>
  <c r="AU29" i="18"/>
  <c r="AU17" i="22" s="1"/>
  <c r="AT55" i="42" s="1"/>
  <c r="AV29" i="18"/>
  <c r="AV17" i="22" s="1"/>
  <c r="AU55" i="42" s="1"/>
  <c r="AW29" i="18"/>
  <c r="AW23" i="22" s="1"/>
  <c r="AV61" i="42" s="1"/>
  <c r="AX29" i="18"/>
  <c r="AX23" i="22" s="1"/>
  <c r="AW61" i="42" s="1"/>
  <c r="AY29" i="18"/>
  <c r="AY23" i="22" s="1"/>
  <c r="AX61" i="42" s="1"/>
  <c r="AZ29" i="18"/>
  <c r="AZ23" i="22" s="1"/>
  <c r="AY61" i="42" s="1"/>
  <c r="BA29" i="18"/>
  <c r="BA23" i="22" s="1"/>
  <c r="AZ61" i="42" s="1"/>
  <c r="BB29" i="18"/>
  <c r="BB17" i="22" s="1"/>
  <c r="BA55" i="42" s="1"/>
  <c r="BC29" i="18"/>
  <c r="BC17" i="22" s="1"/>
  <c r="BB55" i="42" s="1"/>
  <c r="BD29" i="18"/>
  <c r="BD17" i="22" s="1"/>
  <c r="BC55" i="42" s="1"/>
  <c r="BF29" i="18"/>
  <c r="BF23" i="22" s="1"/>
  <c r="BE61" i="42" s="1"/>
  <c r="AE18" i="20"/>
  <c r="AF18" i="20"/>
  <c r="AF19" i="20" s="1"/>
  <c r="AF15" i="22" s="1"/>
  <c r="AG18" i="20"/>
  <c r="AH18" i="20"/>
  <c r="AI18" i="20"/>
  <c r="AI19" i="20" s="1"/>
  <c r="AI21" i="22" s="1"/>
  <c r="AJ18" i="20"/>
  <c r="AJ19" i="20" s="1"/>
  <c r="AK18" i="20"/>
  <c r="AL18" i="20"/>
  <c r="AM18" i="20"/>
  <c r="AN18" i="20"/>
  <c r="AO18" i="20"/>
  <c r="AP18" i="20"/>
  <c r="AQ18" i="20"/>
  <c r="AR18" i="20"/>
  <c r="AS18" i="20"/>
  <c r="AT18" i="20"/>
  <c r="AU18" i="20"/>
  <c r="AV18" i="20"/>
  <c r="AW18" i="20"/>
  <c r="AX18" i="20"/>
  <c r="AY18" i="20"/>
  <c r="AZ18" i="20"/>
  <c r="BA18" i="20"/>
  <c r="BB18" i="20"/>
  <c r="BC18" i="20"/>
  <c r="BD18" i="20"/>
  <c r="BE18" i="20"/>
  <c r="AE19" i="20"/>
  <c r="AE21" i="22" s="1"/>
  <c r="AG19" i="20"/>
  <c r="AG21" i="22" s="1"/>
  <c r="AH19" i="20"/>
  <c r="AH15" i="22" s="1"/>
  <c r="AK19" i="20"/>
  <c r="AK21" i="22" s="1"/>
  <c r="AL19" i="20"/>
  <c r="AL21" i="22" s="1"/>
  <c r="AM19" i="20"/>
  <c r="AM21" i="22" s="1"/>
  <c r="AN19" i="20"/>
  <c r="AN21" i="22" s="1"/>
  <c r="AO19" i="20"/>
  <c r="AO21" i="22" s="1"/>
  <c r="AP19" i="20"/>
  <c r="AP21" i="22" s="1"/>
  <c r="AQ19" i="20"/>
  <c r="AQ21" i="22" s="1"/>
  <c r="AR19" i="20"/>
  <c r="AR21" i="22" s="1"/>
  <c r="AS19" i="20"/>
  <c r="AS15" i="22" s="1"/>
  <c r="AT19" i="20"/>
  <c r="AT21" i="22" s="1"/>
  <c r="AU19" i="20"/>
  <c r="AU21" i="22" s="1"/>
  <c r="AV19" i="20"/>
  <c r="AV21" i="22" s="1"/>
  <c r="AW19" i="20"/>
  <c r="AW21" i="22" s="1"/>
  <c r="AX19" i="20"/>
  <c r="AX21" i="22" s="1"/>
  <c r="AZ19" i="20"/>
  <c r="AZ15" i="22" s="1"/>
  <c r="BA19" i="20"/>
  <c r="BA15" i="22" s="1"/>
  <c r="BC19" i="20"/>
  <c r="BC21" i="22" s="1"/>
  <c r="BD19" i="20"/>
  <c r="BD21" i="22" s="1"/>
  <c r="BE19" i="20"/>
  <c r="BE15" i="22" s="1"/>
  <c r="BF19" i="20"/>
  <c r="BF15" i="22" s="1"/>
  <c r="AD18" i="22"/>
  <c r="AD24" i="22"/>
  <c r="AC62" i="42" s="1"/>
  <c r="AD28" i="22"/>
  <c r="BB36" i="42" l="1"/>
  <c r="BB33" i="42"/>
  <c r="BB41" i="42"/>
  <c r="BB30" i="42"/>
  <c r="BB38" i="42"/>
  <c r="BB35" i="42"/>
  <c r="BB32" i="42"/>
  <c r="BB40" i="42"/>
  <c r="BB29" i="42"/>
  <c r="BB37" i="42"/>
  <c r="BB42" i="42"/>
  <c r="BB34" i="42"/>
  <c r="BB31" i="42"/>
  <c r="BB39" i="42"/>
  <c r="AR16" i="42"/>
  <c r="AR24" i="42"/>
  <c r="AR21" i="42"/>
  <c r="AR18" i="42"/>
  <c r="AR15" i="42"/>
  <c r="AR23" i="42"/>
  <c r="AR20" i="42"/>
  <c r="AR22" i="42"/>
  <c r="AR19" i="42"/>
  <c r="AR26" i="42"/>
  <c r="AR27" i="42"/>
  <c r="AR17" i="42"/>
  <c r="AR25" i="42"/>
  <c r="AR28" i="42"/>
  <c r="AJ30" i="42"/>
  <c r="AJ38" i="42"/>
  <c r="AJ35" i="42"/>
  <c r="AJ32" i="42"/>
  <c r="AJ40" i="42"/>
  <c r="AJ29" i="42"/>
  <c r="AJ37" i="42"/>
  <c r="AJ34" i="42"/>
  <c r="AJ42" i="42"/>
  <c r="AJ31" i="42"/>
  <c r="AJ39" i="42"/>
  <c r="AJ36" i="42"/>
  <c r="AJ33" i="42"/>
  <c r="AJ41" i="42"/>
  <c r="AP18" i="42"/>
  <c r="AP15" i="42"/>
  <c r="AP23" i="42"/>
  <c r="AP20" i="42"/>
  <c r="AP17" i="42"/>
  <c r="AP25" i="42"/>
  <c r="AP22" i="42"/>
  <c r="AP16" i="42"/>
  <c r="AP24" i="42"/>
  <c r="AP21" i="42"/>
  <c r="AP26" i="42"/>
  <c r="AP27" i="42"/>
  <c r="AP28" i="42"/>
  <c r="AP19" i="42"/>
  <c r="AQ35" i="42"/>
  <c r="AQ32" i="42"/>
  <c r="AQ40" i="42"/>
  <c r="AQ29" i="42"/>
  <c r="AQ37" i="42"/>
  <c r="AQ34" i="42"/>
  <c r="AQ42" i="42"/>
  <c r="AQ31" i="42"/>
  <c r="AQ39" i="42"/>
  <c r="AQ36" i="42"/>
  <c r="AQ33" i="42"/>
  <c r="AQ41" i="42"/>
  <c r="AQ30" i="42"/>
  <c r="AQ38" i="42"/>
  <c r="AY21" i="42"/>
  <c r="AY18" i="42"/>
  <c r="AY15" i="42"/>
  <c r="AY23" i="42"/>
  <c r="AY20" i="42"/>
  <c r="AY17" i="42"/>
  <c r="AY25" i="42"/>
  <c r="AY19" i="42"/>
  <c r="AY16" i="42"/>
  <c r="AY24" i="42"/>
  <c r="AY27" i="42"/>
  <c r="AY28" i="42"/>
  <c r="AY22" i="42"/>
  <c r="AY26" i="42"/>
  <c r="AP32" i="42"/>
  <c r="AP40" i="42"/>
  <c r="AP29" i="42"/>
  <c r="AP37" i="42"/>
  <c r="AP34" i="42"/>
  <c r="AP42" i="42"/>
  <c r="AP31" i="42"/>
  <c r="AP39" i="42"/>
  <c r="AP36" i="42"/>
  <c r="AP33" i="42"/>
  <c r="AP41" i="42"/>
  <c r="AP30" i="42"/>
  <c r="AP38" i="42"/>
  <c r="AP35" i="42"/>
  <c r="AW29" i="42"/>
  <c r="AW37" i="42"/>
  <c r="AW34" i="42"/>
  <c r="AW42" i="42"/>
  <c r="AW31" i="42"/>
  <c r="AW39" i="42"/>
  <c r="AW36" i="42"/>
  <c r="AW33" i="42"/>
  <c r="AW41" i="42"/>
  <c r="AW30" i="42"/>
  <c r="AW38" i="42"/>
  <c r="AW35" i="42"/>
  <c r="AW32" i="42"/>
  <c r="AW40" i="42"/>
  <c r="AO29" i="42"/>
  <c r="AO37" i="42"/>
  <c r="AO34" i="42"/>
  <c r="AO42" i="42"/>
  <c r="AO31" i="42"/>
  <c r="AO39" i="42"/>
  <c r="AO36" i="42"/>
  <c r="AO33" i="42"/>
  <c r="AO41" i="42"/>
  <c r="AO30" i="42"/>
  <c r="AO38" i="42"/>
  <c r="AO35" i="42"/>
  <c r="AO32" i="42"/>
  <c r="AO40" i="42"/>
  <c r="BA59" i="42"/>
  <c r="BA33" i="42"/>
  <c r="BA41" i="42"/>
  <c r="BA30" i="42"/>
  <c r="BA38" i="42"/>
  <c r="BA35" i="42"/>
  <c r="BA32" i="42"/>
  <c r="BA40" i="42"/>
  <c r="BA29" i="42"/>
  <c r="BA37" i="42"/>
  <c r="BA42" i="42"/>
  <c r="BA34" i="42"/>
  <c r="BA31" i="42"/>
  <c r="BA39" i="42"/>
  <c r="BA36" i="42"/>
  <c r="AX18" i="42"/>
  <c r="AX15" i="42"/>
  <c r="AX23" i="42"/>
  <c r="AX20" i="42"/>
  <c r="AX17" i="42"/>
  <c r="AX25" i="42"/>
  <c r="AX22" i="42"/>
  <c r="AX16" i="42"/>
  <c r="AX24" i="42"/>
  <c r="AX21" i="42"/>
  <c r="AX19" i="42"/>
  <c r="AX28" i="42"/>
  <c r="AX26" i="42"/>
  <c r="AX27" i="42"/>
  <c r="AV34" i="42"/>
  <c r="AV42" i="42"/>
  <c r="AV31" i="42"/>
  <c r="AV39" i="42"/>
  <c r="AV36" i="42"/>
  <c r="AV41" i="42"/>
  <c r="AV33" i="42"/>
  <c r="AV30" i="42"/>
  <c r="AV38" i="42"/>
  <c r="AV35" i="42"/>
  <c r="AV32" i="42"/>
  <c r="AV40" i="42"/>
  <c r="AV29" i="42"/>
  <c r="AV37" i="42"/>
  <c r="AN34" i="42"/>
  <c r="AN42" i="42"/>
  <c r="AN31" i="42"/>
  <c r="AN39" i="42"/>
  <c r="AN36" i="42"/>
  <c r="AN33" i="42"/>
  <c r="AN41" i="42"/>
  <c r="AN30" i="42"/>
  <c r="AN38" i="42"/>
  <c r="AN35" i="42"/>
  <c r="AN32" i="42"/>
  <c r="AN40" i="42"/>
  <c r="AN29" i="42"/>
  <c r="AN37" i="42"/>
  <c r="BE15" i="42"/>
  <c r="BE23" i="42"/>
  <c r="BE20" i="42"/>
  <c r="BE17" i="42"/>
  <c r="BE22" i="42"/>
  <c r="BE19" i="42"/>
  <c r="BE21" i="42"/>
  <c r="BE18" i="42"/>
  <c r="BE24" i="42"/>
  <c r="BE16" i="42"/>
  <c r="BE26" i="42"/>
  <c r="BE28" i="42"/>
  <c r="BE25" i="42"/>
  <c r="BE27" i="42"/>
  <c r="AU31" i="42"/>
  <c r="AU39" i="42"/>
  <c r="AU36" i="42"/>
  <c r="AU33" i="42"/>
  <c r="AU41" i="42"/>
  <c r="AU30" i="42"/>
  <c r="AU38" i="42"/>
  <c r="AU35" i="42"/>
  <c r="AU42" i="42"/>
  <c r="AU32" i="42"/>
  <c r="AU40" i="42"/>
  <c r="AU29" i="42"/>
  <c r="AU37" i="42"/>
  <c r="AU34" i="42"/>
  <c r="AM31" i="42"/>
  <c r="AM39" i="42"/>
  <c r="AM36" i="42"/>
  <c r="AM33" i="42"/>
  <c r="AM41" i="42"/>
  <c r="AM30" i="42"/>
  <c r="AM38" i="42"/>
  <c r="AM35" i="42"/>
  <c r="AM32" i="42"/>
  <c r="AM40" i="42"/>
  <c r="AM42" i="42"/>
  <c r="AM29" i="42"/>
  <c r="AM37" i="42"/>
  <c r="AM34" i="42"/>
  <c r="AX32" i="42"/>
  <c r="AX40" i="42"/>
  <c r="AX29" i="42"/>
  <c r="AX37" i="42"/>
  <c r="AX34" i="42"/>
  <c r="AX42" i="42"/>
  <c r="AX31" i="42"/>
  <c r="AX39" i="42"/>
  <c r="AX36" i="42"/>
  <c r="AX33" i="42"/>
  <c r="AX41" i="42"/>
  <c r="AX30" i="42"/>
  <c r="AX38" i="42"/>
  <c r="AX35" i="42"/>
  <c r="AL36" i="42"/>
  <c r="AL33" i="42"/>
  <c r="AL41" i="42"/>
  <c r="AL30" i="42"/>
  <c r="AL38" i="42"/>
  <c r="AL35" i="42"/>
  <c r="AL32" i="42"/>
  <c r="AL40" i="42"/>
  <c r="AL29" i="42"/>
  <c r="AL37" i="42"/>
  <c r="AL34" i="42"/>
  <c r="AL42" i="42"/>
  <c r="AL31" i="42"/>
  <c r="AL39" i="42"/>
  <c r="AZ16" i="42"/>
  <c r="AZ24" i="42"/>
  <c r="AZ21" i="42"/>
  <c r="AZ18" i="42"/>
  <c r="AZ15" i="42"/>
  <c r="AZ23" i="42"/>
  <c r="AZ20" i="42"/>
  <c r="AZ22" i="42"/>
  <c r="AZ19" i="42"/>
  <c r="AZ26" i="42"/>
  <c r="AZ25" i="42"/>
  <c r="AZ27" i="42"/>
  <c r="AZ17" i="42"/>
  <c r="AZ28" i="42"/>
  <c r="BD20" i="42"/>
  <c r="BD17" i="42"/>
  <c r="BD25" i="42"/>
  <c r="BD22" i="42"/>
  <c r="BD19" i="42"/>
  <c r="BD16" i="42"/>
  <c r="BD24" i="42"/>
  <c r="BD18" i="42"/>
  <c r="BD15" i="42"/>
  <c r="BD26" i="42"/>
  <c r="BD28" i="42"/>
  <c r="BD21" i="42"/>
  <c r="BD23" i="42"/>
  <c r="BD27" i="42"/>
  <c r="AT36" i="42"/>
  <c r="AT33" i="42"/>
  <c r="AT41" i="42"/>
  <c r="AT30" i="42"/>
  <c r="AT38" i="42"/>
  <c r="AT35" i="42"/>
  <c r="AT32" i="42"/>
  <c r="AT40" i="42"/>
  <c r="AT42" i="42"/>
  <c r="AT29" i="42"/>
  <c r="AT37" i="42"/>
  <c r="AT34" i="42"/>
  <c r="AT31" i="42"/>
  <c r="AT39" i="42"/>
  <c r="BC31" i="42"/>
  <c r="BC39" i="42"/>
  <c r="BC36" i="42"/>
  <c r="BC33" i="42"/>
  <c r="BC41" i="42"/>
  <c r="BC30" i="42"/>
  <c r="BC38" i="42"/>
  <c r="BC42" i="42"/>
  <c r="BC35" i="42"/>
  <c r="BC32" i="42"/>
  <c r="BC40" i="42"/>
  <c r="BC29" i="42"/>
  <c r="BC37" i="42"/>
  <c r="BC34" i="42"/>
  <c r="AS33" i="42"/>
  <c r="AS41" i="42"/>
  <c r="AS30" i="42"/>
  <c r="AS38" i="42"/>
  <c r="AS35" i="42"/>
  <c r="AS32" i="42"/>
  <c r="AS40" i="42"/>
  <c r="AS29" i="42"/>
  <c r="AS37" i="42"/>
  <c r="AS34" i="42"/>
  <c r="AS42" i="42"/>
  <c r="AS31" i="42"/>
  <c r="AS39" i="42"/>
  <c r="AS36" i="42"/>
  <c r="AK33" i="42"/>
  <c r="AK41" i="42"/>
  <c r="AK30" i="42"/>
  <c r="AK38" i="42"/>
  <c r="AK35" i="42"/>
  <c r="AK32" i="42"/>
  <c r="AK40" i="42"/>
  <c r="AK29" i="42"/>
  <c r="AK37" i="42"/>
  <c r="AK42" i="42"/>
  <c r="AK34" i="42"/>
  <c r="AK31" i="42"/>
  <c r="AK39" i="42"/>
  <c r="AK36" i="42"/>
  <c r="BA19" i="42"/>
  <c r="BA16" i="42"/>
  <c r="BA24" i="42"/>
  <c r="BA21" i="42"/>
  <c r="BA18" i="42"/>
  <c r="BA26" i="42"/>
  <c r="BA15" i="42"/>
  <c r="BA23" i="42"/>
  <c r="BA17" i="42"/>
  <c r="BA25" i="42"/>
  <c r="BA22" i="42"/>
  <c r="BA20" i="42"/>
  <c r="BA27" i="42"/>
  <c r="BA28" i="42"/>
  <c r="AJ21" i="22"/>
  <c r="AJ15" i="22"/>
  <c r="AH28" i="22"/>
  <c r="AG66" i="42" s="1"/>
  <c r="AH18" i="22"/>
  <c r="AG56" i="42" s="1"/>
  <c r="AA53" i="42"/>
  <c r="AA43" i="42"/>
  <c r="AE25" i="22"/>
  <c r="AE57" i="22" s="1"/>
  <c r="AE15" i="22"/>
  <c r="AD53" i="42" s="1"/>
  <c r="V196" i="45"/>
  <c r="T186" i="45"/>
  <c r="S211" i="45" s="1"/>
  <c r="S186" i="45"/>
  <c r="S203" i="45"/>
  <c r="S178" i="45"/>
  <c r="U184" i="45"/>
  <c r="U180" i="45"/>
  <c r="V176" i="45"/>
  <c r="U201" i="45" s="1"/>
  <c r="U176" i="45"/>
  <c r="U197" i="45"/>
  <c r="U172" i="45"/>
  <c r="T196" i="45"/>
  <c r="S210" i="45"/>
  <c r="S185" i="45"/>
  <c r="S177" i="45"/>
  <c r="S209" i="45"/>
  <c r="S184" i="45"/>
  <c r="T176" i="45"/>
  <c r="T201" i="45" s="1"/>
  <c r="S176" i="45"/>
  <c r="V185" i="45"/>
  <c r="U210" i="45" s="1"/>
  <c r="U185" i="45"/>
  <c r="U181" i="45"/>
  <c r="U206" i="45"/>
  <c r="U177" i="45"/>
  <c r="V173" i="45"/>
  <c r="U198" i="45" s="1"/>
  <c r="U173" i="45"/>
  <c r="T183" i="45"/>
  <c r="S208" i="45"/>
  <c r="S183" i="45"/>
  <c r="S200" i="45"/>
  <c r="S175" i="45"/>
  <c r="S182" i="45"/>
  <c r="S207" i="45"/>
  <c r="S174" i="45"/>
  <c r="S199" i="45"/>
  <c r="U211" i="45"/>
  <c r="U186" i="45"/>
  <c r="U182" i="45"/>
  <c r="U207" i="45"/>
  <c r="U178" i="45"/>
  <c r="U174" i="45"/>
  <c r="U199" i="45"/>
  <c r="S179" i="45"/>
  <c r="T181" i="45"/>
  <c r="S206" i="45" s="1"/>
  <c r="S181" i="45"/>
  <c r="T173" i="45"/>
  <c r="S198" i="45" s="1"/>
  <c r="S173" i="45"/>
  <c r="T180" i="45"/>
  <c r="S205" i="45" s="1"/>
  <c r="S180" i="45"/>
  <c r="T172" i="45"/>
  <c r="S197" i="45" s="1"/>
  <c r="S172" i="45"/>
  <c r="U208" i="45"/>
  <c r="U183" i="45"/>
  <c r="V179" i="45"/>
  <c r="U204" i="45" s="1"/>
  <c r="U179" i="45"/>
  <c r="V175" i="45"/>
  <c r="U200" i="45" s="1"/>
  <c r="U175" i="45"/>
  <c r="AP199" i="45"/>
  <c r="Q206" i="45"/>
  <c r="M202" i="45"/>
  <c r="AX201" i="45"/>
  <c r="BE19" i="22"/>
  <c r="BE45" i="22" s="1"/>
  <c r="BE25" i="22"/>
  <c r="BE60" i="22" s="1"/>
  <c r="BD25" i="22"/>
  <c r="BD64" i="22" s="1"/>
  <c r="AY19" i="22"/>
  <c r="AY43" i="22" s="1"/>
  <c r="AU25" i="22"/>
  <c r="AU58" i="22" s="1"/>
  <c r="AP19" i="22"/>
  <c r="AP42" i="22" s="1"/>
  <c r="AN25" i="22"/>
  <c r="AN66" i="22" s="1"/>
  <c r="AM25" i="22"/>
  <c r="AM59" i="22" s="1"/>
  <c r="AF25" i="22"/>
  <c r="AF65" i="22" s="1"/>
  <c r="BA25" i="22"/>
  <c r="BA62" i="22" s="1"/>
  <c r="BA19" i="22"/>
  <c r="BA47" i="22" s="1"/>
  <c r="AS25" i="22"/>
  <c r="AS62" i="22" s="1"/>
  <c r="AS19" i="22"/>
  <c r="AS52" i="22" s="1"/>
  <c r="AJ25" i="22"/>
  <c r="AJ61" i="22" s="1"/>
  <c r="AJ19" i="22"/>
  <c r="AJ46" i="22" s="1"/>
  <c r="AZ25" i="22"/>
  <c r="AZ55" i="22" s="1"/>
  <c r="AZ19" i="22"/>
  <c r="AZ51" i="22" s="1"/>
  <c r="AR25" i="22"/>
  <c r="AR56" i="22" s="1"/>
  <c r="AR19" i="22"/>
  <c r="AR46" i="22" s="1"/>
  <c r="AG19" i="22"/>
  <c r="AG52" i="22" s="1"/>
  <c r="AG25" i="22"/>
  <c r="AG64" i="22" s="1"/>
  <c r="AX25" i="22"/>
  <c r="AX57" i="22" s="1"/>
  <c r="AH25" i="22"/>
  <c r="AH63" i="22" s="1"/>
  <c r="AI19" i="22"/>
  <c r="AI51" i="22" s="1"/>
  <c r="BF25" i="22"/>
  <c r="BF65" i="22" s="1"/>
  <c r="AW25" i="22"/>
  <c r="AW65" i="22" s="1"/>
  <c r="AO25" i="22"/>
  <c r="AO65" i="22" s="1"/>
  <c r="BB25" i="22"/>
  <c r="BB60" i="22" s="1"/>
  <c r="AT25" i="22"/>
  <c r="AT65" i="22" s="1"/>
  <c r="AL25" i="22"/>
  <c r="AL59" i="22" s="1"/>
  <c r="AP28" i="22"/>
  <c r="AO66" i="42" s="1"/>
  <c r="AV24" i="22"/>
  <c r="AU62" i="42" s="1"/>
  <c r="AZ18" i="22"/>
  <c r="AY56" i="42" s="1"/>
  <c r="K175" i="45"/>
  <c r="K200" i="45" s="1"/>
  <c r="D208" i="45"/>
  <c r="H204" i="45"/>
  <c r="H200" i="45"/>
  <c r="H196" i="45"/>
  <c r="J208" i="45"/>
  <c r="K209" i="45"/>
  <c r="P206" i="45"/>
  <c r="O205" i="45"/>
  <c r="L202" i="45"/>
  <c r="P198" i="45"/>
  <c r="N196" i="45"/>
  <c r="N203" i="45"/>
  <c r="AX199" i="45"/>
  <c r="E201" i="45"/>
  <c r="AO28" i="22"/>
  <c r="AN66" i="42" s="1"/>
  <c r="N205" i="45"/>
  <c r="P199" i="45"/>
  <c r="O198" i="45"/>
  <c r="T207" i="45"/>
  <c r="Z201" i="45"/>
  <c r="AT199" i="45"/>
  <c r="AD199" i="45"/>
  <c r="AH196" i="45"/>
  <c r="AZ28" i="22"/>
  <c r="AY66" i="42" s="1"/>
  <c r="AN28" i="22"/>
  <c r="AM66" i="42" s="1"/>
  <c r="AS18" i="22"/>
  <c r="AR56" i="42" s="1"/>
  <c r="J176" i="45"/>
  <c r="J201" i="45" s="1"/>
  <c r="K183" i="45"/>
  <c r="K208" i="45" s="1"/>
  <c r="AX175" i="45"/>
  <c r="AX200" i="45" s="1"/>
  <c r="AP171" i="45"/>
  <c r="AP196" i="45" s="1"/>
  <c r="D198" i="45"/>
  <c r="F208" i="45"/>
  <c r="F204" i="45"/>
  <c r="F202" i="45"/>
  <c r="F198" i="45"/>
  <c r="J206" i="45"/>
  <c r="N206" i="45"/>
  <c r="M205" i="45"/>
  <c r="L204" i="45"/>
  <c r="P200" i="45"/>
  <c r="N198" i="45"/>
  <c r="M197" i="45"/>
  <c r="X198" i="45"/>
  <c r="AY28" i="22"/>
  <c r="AX66" i="42" s="1"/>
  <c r="AL28" i="22"/>
  <c r="AK66" i="42" s="1"/>
  <c r="AO24" i="22"/>
  <c r="AN62" i="42" s="1"/>
  <c r="AR18" i="22"/>
  <c r="AQ56" i="42" s="1"/>
  <c r="E182" i="45"/>
  <c r="E207" i="45" s="1"/>
  <c r="N186" i="45"/>
  <c r="N211" i="45" s="1"/>
  <c r="K204" i="45"/>
  <c r="L197" i="45"/>
  <c r="AT200" i="45"/>
  <c r="AL200" i="45"/>
  <c r="AD200" i="45"/>
  <c r="AX198" i="45"/>
  <c r="AP198" i="45"/>
  <c r="Z198" i="45"/>
  <c r="F211" i="45"/>
  <c r="T208" i="45"/>
  <c r="AY24" i="22"/>
  <c r="AX62" i="42" s="1"/>
  <c r="AJ28" i="22"/>
  <c r="AI66" i="42" s="1"/>
  <c r="BC24" i="22"/>
  <c r="BB62" i="42" s="1"/>
  <c r="AQ18" i="22"/>
  <c r="AP56" i="42" s="1"/>
  <c r="AH203" i="45"/>
  <c r="E203" i="45"/>
  <c r="E174" i="45"/>
  <c r="E199" i="45" s="1"/>
  <c r="P203" i="45"/>
  <c r="AL201" i="45"/>
  <c r="X202" i="45"/>
  <c r="E205" i="45"/>
  <c r="AJ18" i="22"/>
  <c r="AI56" i="42" s="1"/>
  <c r="J210" i="45"/>
  <c r="P204" i="45"/>
  <c r="M201" i="45"/>
  <c r="L200" i="45"/>
  <c r="Q197" i="45"/>
  <c r="P196" i="45"/>
  <c r="AM28" i="22"/>
  <c r="AL66" i="42" s="1"/>
  <c r="AM24" i="22"/>
  <c r="AL62"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28" i="22"/>
  <c r="AV66" i="42" s="1"/>
  <c r="AK24" i="22"/>
  <c r="AJ62" i="42" s="1"/>
  <c r="AK18" i="22"/>
  <c r="AJ56" i="42" s="1"/>
  <c r="J202" i="45"/>
  <c r="K207" i="45"/>
  <c r="Q205" i="45"/>
  <c r="O203" i="45"/>
  <c r="N202" i="45"/>
  <c r="T210" i="45"/>
  <c r="H184" i="45"/>
  <c r="H209" i="45" s="1"/>
  <c r="H176" i="45"/>
  <c r="H201" i="45" s="1"/>
  <c r="N183" i="45"/>
  <c r="N208" i="45" s="1"/>
  <c r="K180" i="45"/>
  <c r="K205" i="45" s="1"/>
  <c r="AM18" i="22"/>
  <c r="AL56" i="42" s="1"/>
  <c r="AW24" i="22"/>
  <c r="AV62" i="42" s="1"/>
  <c r="D201" i="45"/>
  <c r="E211" i="45"/>
  <c r="E209" i="45"/>
  <c r="AH200" i="45"/>
  <c r="Z200" i="45"/>
  <c r="AE28" i="22"/>
  <c r="AD66" i="42" s="1"/>
  <c r="AE24" i="22"/>
  <c r="AD62" i="42" s="1"/>
  <c r="H186" i="45"/>
  <c r="H211" i="45" s="1"/>
  <c r="H178" i="45"/>
  <c r="H203" i="45" s="1"/>
  <c r="J179" i="45"/>
  <c r="J204" i="45" s="1"/>
  <c r="O184" i="45"/>
  <c r="O209" i="45" s="1"/>
  <c r="Q178" i="45"/>
  <c r="Q203" i="45" s="1"/>
  <c r="D186" i="45"/>
  <c r="D211" i="45" s="1"/>
  <c r="AI24" i="22"/>
  <c r="AH62" i="42" s="1"/>
  <c r="BE28" i="22"/>
  <c r="BD66" i="42" s="1"/>
  <c r="AI28" i="22"/>
  <c r="AH66" i="42" s="1"/>
  <c r="BE24" i="22"/>
  <c r="BD62" i="42" s="1"/>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4" i="22"/>
  <c r="AF62" i="42" s="1"/>
  <c r="D182" i="45"/>
  <c r="D207" i="45" s="1"/>
  <c r="D174" i="45"/>
  <c r="D199" i="45" s="1"/>
  <c r="G183" i="45"/>
  <c r="G208" i="45" s="1"/>
  <c r="AQ28" i="22"/>
  <c r="AP66" i="42" s="1"/>
  <c r="AG28" i="22"/>
  <c r="AF66" i="42" s="1"/>
  <c r="AE18" i="22"/>
  <c r="AD56" i="42" s="1"/>
  <c r="G177" i="45"/>
  <c r="G202" i="45" s="1"/>
  <c r="D206" i="45"/>
  <c r="F210" i="45"/>
  <c r="F206" i="45"/>
  <c r="F200" i="45"/>
  <c r="F196" i="45"/>
  <c r="K203" i="45"/>
  <c r="O199" i="45"/>
  <c r="L196" i="45"/>
  <c r="AU28" i="22"/>
  <c r="AT66" i="42" s="1"/>
  <c r="AU24" i="22"/>
  <c r="AT62" i="42" s="1"/>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4" i="22"/>
  <c r="AS62" i="42" s="1"/>
  <c r="AL24" i="22"/>
  <c r="AK62"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T211"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s="1"/>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AR203" i="45"/>
  <c r="AJ203" i="45"/>
  <c r="AB203" i="45"/>
  <c r="AV201" i="45"/>
  <c r="AN201" i="45"/>
  <c r="AF201" i="45"/>
  <c r="AR199" i="45"/>
  <c r="AJ199" i="45"/>
  <c r="AB199" i="45"/>
  <c r="AV197" i="45"/>
  <c r="AN197" i="45"/>
  <c r="AF197" i="45"/>
  <c r="G199" i="45"/>
  <c r="O211" i="45"/>
  <c r="N210" i="45"/>
  <c r="M209" i="45"/>
  <c r="L208" i="45"/>
  <c r="AL23" i="22"/>
  <c r="AK61" i="42" s="1"/>
  <c r="AF23" i="22"/>
  <c r="AE61" i="42" s="1"/>
  <c r="AT17" i="22"/>
  <c r="AS55" i="42" s="1"/>
  <c r="AS17" i="22"/>
  <c r="AR55" i="42" s="1"/>
  <c r="BD23" i="22"/>
  <c r="BC61" i="42" s="1"/>
  <c r="BC23" i="22"/>
  <c r="BB61" i="42" s="1"/>
  <c r="BB23" i="22"/>
  <c r="BA61" i="42" s="1"/>
  <c r="AE23" i="22"/>
  <c r="AD61" i="42" s="1"/>
  <c r="AR17" i="22"/>
  <c r="AQ55" i="42" s="1"/>
  <c r="AV23" i="22"/>
  <c r="AU61" i="42" s="1"/>
  <c r="AU23" i="22"/>
  <c r="AT61" i="42" s="1"/>
  <c r="AK17" i="22"/>
  <c r="AJ55" i="42" s="1"/>
  <c r="AJ17" i="22"/>
  <c r="AI55" i="42" s="1"/>
  <c r="AN23" i="22"/>
  <c r="AM61" i="42" s="1"/>
  <c r="BA17" i="22"/>
  <c r="AZ55" i="42" s="1"/>
  <c r="AM23" i="22"/>
  <c r="AL61" i="42" s="1"/>
  <c r="AZ17" i="22"/>
  <c r="AY55" i="42" s="1"/>
  <c r="AY17" i="22"/>
  <c r="AX55" i="42" s="1"/>
  <c r="AQ17" i="22"/>
  <c r="AP55" i="42" s="1"/>
  <c r="AI17" i="22"/>
  <c r="AH55" i="42" s="1"/>
  <c r="BF17" i="22"/>
  <c r="BE55" i="42" s="1"/>
  <c r="AX17" i="22"/>
  <c r="AW55" i="42" s="1"/>
  <c r="AP17" i="22"/>
  <c r="AO55" i="42" s="1"/>
  <c r="AH17" i="22"/>
  <c r="AG55" i="42" s="1"/>
  <c r="BE17" i="22"/>
  <c r="BD55" i="42" s="1"/>
  <c r="AW17" i="22"/>
  <c r="AV55" i="42" s="1"/>
  <c r="AO17" i="22"/>
  <c r="AN55" i="42" s="1"/>
  <c r="AG17" i="22"/>
  <c r="AF55" i="42" s="1"/>
  <c r="AN62" i="22"/>
  <c r="AY60" i="22"/>
  <c r="BE21" i="22"/>
  <c r="BD59" i="42" s="1"/>
  <c r="AM15" i="22"/>
  <c r="AE62" i="22"/>
  <c r="BA21" i="22"/>
  <c r="AI15" i="22"/>
  <c r="AV58" i="22"/>
  <c r="AQ67" i="22"/>
  <c r="AI55" i="22"/>
  <c r="AH21" i="22"/>
  <c r="AU15" i="22"/>
  <c r="AP53" i="22"/>
  <c r="AF21" i="22"/>
  <c r="AR15" i="22"/>
  <c r="BF49" i="22"/>
  <c r="AS21" i="22"/>
  <c r="AZ21" i="22"/>
  <c r="AX15" i="22"/>
  <c r="AW43" i="42" s="1"/>
  <c r="AP15" i="22"/>
  <c r="AO53" i="42" s="1"/>
  <c r="AM59" i="42"/>
  <c r="AW15" i="22"/>
  <c r="AV53" i="42" s="1"/>
  <c r="AO15" i="22"/>
  <c r="AG15" i="22"/>
  <c r="AF43" i="42" s="1"/>
  <c r="BD15" i="22"/>
  <c r="AV15" i="22"/>
  <c r="AN15" i="22"/>
  <c r="AM53" i="42" s="1"/>
  <c r="AU59" i="22"/>
  <c r="AL50" i="22"/>
  <c r="AT15" i="22"/>
  <c r="AL15" i="22"/>
  <c r="AN58" i="22"/>
  <c r="AO49" i="22"/>
  <c r="BC15" i="22"/>
  <c r="AK15" i="22"/>
  <c r="AY67" i="22"/>
  <c r="BB46" i="22"/>
  <c r="AX52" i="22"/>
  <c r="AQ43" i="22"/>
  <c r="AQ66" i="22"/>
  <c r="AY65" i="22"/>
  <c r="BE57" i="22"/>
  <c r="AQ52" i="22"/>
  <c r="AX49" i="22"/>
  <c r="AU65" i="22"/>
  <c r="AI62" i="22"/>
  <c r="AY59" i="22"/>
  <c r="AV57" i="22"/>
  <c r="AV54" i="22"/>
  <c r="AU63" i="42" s="1"/>
  <c r="AW49" i="22"/>
  <c r="AH43" i="22"/>
  <c r="AQ65" i="22"/>
  <c r="AI64" i="22"/>
  <c r="AI61" i="22"/>
  <c r="AY56" i="22"/>
  <c r="AG49" i="22"/>
  <c r="AX44" i="22"/>
  <c r="AT67" i="22"/>
  <c r="AY66" i="22"/>
  <c r="AE64" i="22"/>
  <c r="AV62" i="22"/>
  <c r="AR59" i="22"/>
  <c r="AI56" i="22"/>
  <c r="AH52" i="22"/>
  <c r="AP40" i="22"/>
  <c r="AO57" i="42" s="1"/>
  <c r="AV66" i="22"/>
  <c r="AX53" i="22"/>
  <c r="BE59" i="22"/>
  <c r="AN55" i="22"/>
  <c r="AN59" i="22"/>
  <c r="AN60" i="22"/>
  <c r="AN56" i="22"/>
  <c r="AH59" i="42"/>
  <c r="AT40" i="22"/>
  <c r="AS57" i="42" s="1"/>
  <c r="AT43" i="22"/>
  <c r="AT47" i="22"/>
  <c r="AT42" i="22"/>
  <c r="AT48" i="22"/>
  <c r="AT52" i="22"/>
  <c r="AT44" i="22"/>
  <c r="AT49" i="22"/>
  <c r="AT53" i="22"/>
  <c r="AT45" i="22"/>
  <c r="AL43" i="22"/>
  <c r="AL47" i="22"/>
  <c r="AL41" i="22"/>
  <c r="AL52" i="22"/>
  <c r="AL44" i="22"/>
  <c r="AL48" i="22"/>
  <c r="AL42" i="22"/>
  <c r="AL49" i="22"/>
  <c r="AL53" i="22"/>
  <c r="AL40" i="22"/>
  <c r="AK57" i="42" s="1"/>
  <c r="AL45" i="22"/>
  <c r="AG53" i="42"/>
  <c r="AY64" i="22"/>
  <c r="AQ64" i="22"/>
  <c r="AI63" i="22"/>
  <c r="AT62" i="22"/>
  <c r="AN61" i="22"/>
  <c r="AE61" i="22"/>
  <c r="AL60" i="22"/>
  <c r="BA59" i="22"/>
  <c r="AL55" i="22"/>
  <c r="AW53" i="22"/>
  <c r="AN50" i="22"/>
  <c r="AH47" i="22"/>
  <c r="AL46" i="22"/>
  <c r="AO45" i="22"/>
  <c r="AO40" i="22"/>
  <c r="AN57" i="42" s="1"/>
  <c r="AJ59" i="42"/>
  <c r="AV46" i="22"/>
  <c r="AV40" i="22"/>
  <c r="AU57" i="42" s="1"/>
  <c r="AV51" i="22"/>
  <c r="AV42" i="22"/>
  <c r="AV43" i="22"/>
  <c r="AV47" i="22"/>
  <c r="AV48" i="22"/>
  <c r="AV52" i="22"/>
  <c r="AV44" i="22"/>
  <c r="AF41" i="22"/>
  <c r="AF50" i="22"/>
  <c r="AF46" i="22"/>
  <c r="AF40" i="22"/>
  <c r="AF51" i="22"/>
  <c r="AF43" i="22"/>
  <c r="AF47" i="22"/>
  <c r="AF52" i="22"/>
  <c r="AW55" i="22"/>
  <c r="AG55" i="22"/>
  <c r="AI59" i="42"/>
  <c r="BD42" i="22"/>
  <c r="BD40" i="22"/>
  <c r="BC57" i="42" s="1"/>
  <c r="BD51" i="22"/>
  <c r="BD43" i="22"/>
  <c r="BD47" i="22"/>
  <c r="BD48" i="22"/>
  <c r="BD52" i="22"/>
  <c r="BD44" i="22"/>
  <c r="BD41" i="22"/>
  <c r="BD49" i="22"/>
  <c r="BD53" i="22"/>
  <c r="AU42" i="22"/>
  <c r="AU40" i="22"/>
  <c r="AT57" i="42" s="1"/>
  <c r="AU51" i="22"/>
  <c r="AU43" i="22"/>
  <c r="AU47" i="22"/>
  <c r="AU48" i="22"/>
  <c r="AU52" i="22"/>
  <c r="AU44" i="22"/>
  <c r="AU49" i="22"/>
  <c r="AU53" i="22"/>
  <c r="AM42" i="22"/>
  <c r="AM40" i="22"/>
  <c r="AL57" i="42" s="1"/>
  <c r="AM51" i="22"/>
  <c r="AM43" i="22"/>
  <c r="AM47" i="22"/>
  <c r="AM41" i="22"/>
  <c r="AM52" i="22"/>
  <c r="AM44" i="22"/>
  <c r="AM48" i="22"/>
  <c r="AM49" i="22"/>
  <c r="AM53" i="22"/>
  <c r="AX53" i="42"/>
  <c r="AP53" i="42"/>
  <c r="AP43" i="42"/>
  <c r="AP65" i="22"/>
  <c r="AE53" i="22"/>
  <c r="AZ48" i="22"/>
  <c r="AF48" i="22"/>
  <c r="AM46" i="22"/>
  <c r="AU45" i="22"/>
  <c r="AE42" i="22"/>
  <c r="AV55" i="22"/>
  <c r="AV59" i="22"/>
  <c r="AV60" i="22"/>
  <c r="AV56" i="22"/>
  <c r="AQ59" i="42"/>
  <c r="BB43" i="22"/>
  <c r="BB47" i="22"/>
  <c r="BB48" i="22"/>
  <c r="BB52" i="22"/>
  <c r="BB44" i="22"/>
  <c r="BB41" i="22"/>
  <c r="BB49" i="22"/>
  <c r="BB53" i="22"/>
  <c r="BB40" i="22"/>
  <c r="BA57" i="42" s="1"/>
  <c r="BB45" i="22"/>
  <c r="AU56" i="22"/>
  <c r="AM60" i="22"/>
  <c r="AM57" i="22"/>
  <c r="AP59" i="42"/>
  <c r="AS41" i="22"/>
  <c r="AS48" i="22"/>
  <c r="AS50" i="22"/>
  <c r="BD53" i="42"/>
  <c r="BD43" i="42"/>
  <c r="AN43" i="42"/>
  <c r="AZ67" i="22"/>
  <c r="AI67" i="22"/>
  <c r="AV65" i="22"/>
  <c r="AN65" i="22"/>
  <c r="AX64" i="22"/>
  <c r="AP64" i="22"/>
  <c r="AY63" i="22"/>
  <c r="AQ63" i="22"/>
  <c r="AM61" i="22"/>
  <c r="AT58" i="22"/>
  <c r="AZ56" i="22"/>
  <c r="AG56" i="22"/>
  <c r="AJ55" i="22"/>
  <c r="AN54" i="22"/>
  <c r="AM63" i="42" s="1"/>
  <c r="AV53" i="22"/>
  <c r="BB51" i="22"/>
  <c r="AM50" i="22"/>
  <c r="AP49" i="22"/>
  <c r="BD46" i="22"/>
  <c r="AN45" i="22"/>
  <c r="AV41" i="22"/>
  <c r="AN40" i="22"/>
  <c r="AM57" i="42" s="1"/>
  <c r="AQ53" i="42"/>
  <c r="AL56" i="22"/>
  <c r="AW59" i="42"/>
  <c r="AE53" i="42"/>
  <c r="AE43" i="42"/>
  <c r="AM45" i="22"/>
  <c r="AU41" i="22"/>
  <c r="AX43" i="42"/>
  <c r="BA57" i="22"/>
  <c r="AV59" i="42"/>
  <c r="AN59" i="42"/>
  <c r="AY45" i="22"/>
  <c r="AQ40" i="22"/>
  <c r="AP57" i="42" s="1"/>
  <c r="AQ41" i="22"/>
  <c r="AQ42" i="22"/>
  <c r="AQ49" i="22"/>
  <c r="AQ53" i="22"/>
  <c r="AQ45" i="22"/>
  <c r="AQ50" i="22"/>
  <c r="AQ46" i="22"/>
  <c r="AQ51" i="22"/>
  <c r="AI41" i="22"/>
  <c r="AI45" i="22"/>
  <c r="AI46" i="22"/>
  <c r="AT53" i="42"/>
  <c r="AT43" i="42"/>
  <c r="AL53" i="42"/>
  <c r="AL43" i="42"/>
  <c r="AP67" i="22"/>
  <c r="AI66" i="22"/>
  <c r="AL65" i="22"/>
  <c r="BE64" i="22"/>
  <c r="AV64" i="22"/>
  <c r="AN64" i="22"/>
  <c r="AW63" i="22"/>
  <c r="BA61" i="22"/>
  <c r="AG60" i="22"/>
  <c r="AP57" i="22"/>
  <c r="AO53" i="22"/>
  <c r="BD50" i="22"/>
  <c r="AE50" i="22"/>
  <c r="AN49" i="22"/>
  <c r="AQ48" i="22"/>
  <c r="AF45" i="22"/>
  <c r="AT41" i="22"/>
  <c r="AY43" i="42"/>
  <c r="AY53" i="42"/>
  <c r="AV63" i="22"/>
  <c r="AN63" i="22"/>
  <c r="AX62" i="22"/>
  <c r="AZ61" i="22"/>
  <c r="AR60" i="22"/>
  <c r="AF60" i="22"/>
  <c r="AT51" i="22"/>
  <c r="BB50" i="22"/>
  <c r="AU46" i="22"/>
  <c r="BD45" i="22"/>
  <c r="AE45" i="22"/>
  <c r="AP54" i="22"/>
  <c r="AO63" i="42" s="1"/>
  <c r="AP58" i="22"/>
  <c r="AP55" i="22"/>
  <c r="AP59" i="22"/>
  <c r="AS59" i="42"/>
  <c r="BE48" i="22"/>
  <c r="AN46" i="22"/>
  <c r="AN51" i="22"/>
  <c r="AN43" i="22"/>
  <c r="AN47" i="22"/>
  <c r="AN41" i="22"/>
  <c r="AN52" i="22"/>
  <c r="AN42" i="22"/>
  <c r="AN44" i="22"/>
  <c r="AN48" i="22"/>
  <c r="AE46" i="22"/>
  <c r="AE40" i="22"/>
  <c r="AE51" i="22"/>
  <c r="AE43" i="22"/>
  <c r="AE47" i="22"/>
  <c r="AE52" i="22"/>
  <c r="AE44" i="22"/>
  <c r="AE48" i="22"/>
  <c r="AO59" i="42"/>
  <c r="AF59" i="42"/>
  <c r="AJ41" i="22"/>
  <c r="AJ52" i="22"/>
  <c r="AJ42" i="22"/>
  <c r="AJ50" i="22"/>
  <c r="AP63" i="22"/>
  <c r="AT61" i="22"/>
  <c r="AH60" i="22"/>
  <c r="AZ54" i="22"/>
  <c r="AY63" i="42" s="1"/>
  <c r="AR57" i="22"/>
  <c r="AJ58" i="22"/>
  <c r="BC59" i="42"/>
  <c r="AU59" i="42"/>
  <c r="AL59" i="42"/>
  <c r="AD59" i="42"/>
  <c r="AX41" i="22"/>
  <c r="AX45" i="22"/>
  <c r="AX50" i="22"/>
  <c r="AX46" i="22"/>
  <c r="AX40" i="22"/>
  <c r="AW57" i="42" s="1"/>
  <c r="AX51" i="22"/>
  <c r="AX42" i="22"/>
  <c r="AX43" i="22"/>
  <c r="AX47" i="22"/>
  <c r="AP51" i="22"/>
  <c r="AP47" i="22"/>
  <c r="AH40" i="22"/>
  <c r="AH41" i="22"/>
  <c r="AH42" i="22"/>
  <c r="AH49" i="22"/>
  <c r="AH53" i="22"/>
  <c r="AH45" i="22"/>
  <c r="AH50" i="22"/>
  <c r="AH46" i="22"/>
  <c r="AH51" i="22"/>
  <c r="AW67" i="22"/>
  <c r="AH66" i="22"/>
  <c r="AY57" i="22"/>
  <c r="AY54" i="22"/>
  <c r="AX63" i="42" s="1"/>
  <c r="AY58" i="22"/>
  <c r="AY55" i="22"/>
  <c r="AQ57" i="22"/>
  <c r="AQ54" i="22"/>
  <c r="AP63" i="42" s="1"/>
  <c r="AQ58" i="22"/>
  <c r="AQ55" i="22"/>
  <c r="AQ59" i="22"/>
  <c r="AI60" i="22"/>
  <c r="AI57" i="22"/>
  <c r="AI54" i="22"/>
  <c r="AI58" i="22"/>
  <c r="BB59" i="42"/>
  <c r="AT59" i="42"/>
  <c r="AK59" i="42"/>
  <c r="BF41" i="22"/>
  <c r="BF50" i="22"/>
  <c r="BF42" i="22"/>
  <c r="BF46" i="22"/>
  <c r="BF51" i="22"/>
  <c r="BF43" i="22"/>
  <c r="BF47" i="22"/>
  <c r="BF48" i="22"/>
  <c r="BF52" i="22"/>
  <c r="AW41" i="22"/>
  <c r="AW50" i="22"/>
  <c r="AW46" i="22"/>
  <c r="AW40" i="22"/>
  <c r="AV57" i="42" s="1"/>
  <c r="AW51" i="22"/>
  <c r="AW42" i="22"/>
  <c r="AW43" i="22"/>
  <c r="AW47" i="22"/>
  <c r="AW48" i="22"/>
  <c r="AW52" i="22"/>
  <c r="AO48" i="22"/>
  <c r="AO41" i="22"/>
  <c r="AO50" i="22"/>
  <c r="AO46" i="22"/>
  <c r="AO51" i="22"/>
  <c r="AO43" i="22"/>
  <c r="AO47" i="22"/>
  <c r="AO52" i="22"/>
  <c r="AZ53" i="42"/>
  <c r="AZ43" i="42"/>
  <c r="AR53" i="42"/>
  <c r="AR43" i="42"/>
  <c r="AV67" i="22"/>
  <c r="AN67" i="22"/>
  <c r="AE67" i="22"/>
  <c r="AX66" i="22"/>
  <c r="AP66" i="22"/>
  <c r="AG66" i="22"/>
  <c r="AI65" i="22"/>
  <c r="AT64" i="22"/>
  <c r="AJ64" i="22"/>
  <c r="AU63" i="22"/>
  <c r="AW62" i="22"/>
  <c r="AF62" i="22"/>
  <c r="AY61" i="22"/>
  <c r="AQ61" i="22"/>
  <c r="AH61" i="22"/>
  <c r="AQ60" i="22"/>
  <c r="AE60" i="22"/>
  <c r="AT59" i="22"/>
  <c r="AE58" i="22"/>
  <c r="AN57" i="22"/>
  <c r="AQ56" i="22"/>
  <c r="AT55" i="22"/>
  <c r="BF53" i="22"/>
  <c r="AP52" i="22"/>
  <c r="AV50" i="22"/>
  <c r="AF49" i="22"/>
  <c r="AH48" i="22"/>
  <c r="AQ47" i="22"/>
  <c r="AT46" i="22"/>
  <c r="AW45" i="22"/>
  <c r="BF44" i="22"/>
  <c r="AO42" i="22"/>
  <c r="BF40" i="22"/>
  <c r="BE57" i="42" s="1"/>
  <c r="AW66" i="22"/>
  <c r="AH65" i="22"/>
  <c r="BB63" i="22"/>
  <c r="AT63" i="22"/>
  <c r="AL63" i="22"/>
  <c r="AP61" i="22"/>
  <c r="AP60" i="22"/>
  <c r="AP56" i="22"/>
  <c r="AF53" i="22"/>
  <c r="AU50" i="22"/>
  <c r="AE49" i="22"/>
  <c r="AJ47" i="22"/>
  <c r="AV45" i="22"/>
  <c r="AF44" i="22"/>
  <c r="AF42" i="22"/>
  <c r="BC41" i="22"/>
  <c r="BC49" i="22"/>
  <c r="BC44" i="22"/>
  <c r="BC52" i="22"/>
  <c r="BC47" i="22"/>
  <c r="BC42" i="22"/>
  <c r="BC50" i="22"/>
  <c r="BC45" i="22"/>
  <c r="BC53" i="22"/>
  <c r="BC40" i="22"/>
  <c r="BB57" i="42" s="1"/>
  <c r="BC48" i="22"/>
  <c r="BC43" i="22"/>
  <c r="BC51" i="22"/>
  <c r="BC46" i="22"/>
  <c r="BC25" i="22"/>
  <c r="AK66" i="22"/>
  <c r="AK64" i="22"/>
  <c r="AK62" i="22"/>
  <c r="AK60" i="22"/>
  <c r="AK58" i="22"/>
  <c r="AK56" i="22"/>
  <c r="AK54" i="22"/>
  <c r="AJ63" i="42" s="1"/>
  <c r="AK52" i="22"/>
  <c r="AK50" i="22"/>
  <c r="AK48" i="22"/>
  <c r="AK46" i="22"/>
  <c r="AK44" i="22"/>
  <c r="AK42" i="22"/>
  <c r="AK40" i="22"/>
  <c r="AJ57" i="42" s="1"/>
  <c r="AK67" i="22"/>
  <c r="AK65" i="22"/>
  <c r="AK63" i="22"/>
  <c r="AK61" i="22"/>
  <c r="AK59" i="22"/>
  <c r="AK57" i="22"/>
  <c r="AK53" i="22"/>
  <c r="AK51" i="22"/>
  <c r="AK49" i="22"/>
  <c r="AK47" i="22"/>
  <c r="AK45" i="22"/>
  <c r="AK43" i="22"/>
  <c r="AX59" i="42"/>
  <c r="BA43" i="42"/>
  <c r="BA53" i="42"/>
  <c r="BE43" i="42"/>
  <c r="BE53" i="42"/>
  <c r="BF21"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7" i="22"/>
  <c r="AD17" i="22"/>
  <c r="AC29" i="18"/>
  <c r="AC28" i="18"/>
  <c r="AC27" i="22" s="1"/>
  <c r="AC27" i="18"/>
  <c r="AC25" i="18"/>
  <c r="AC26" i="18"/>
  <c r="AC24" i="18"/>
  <c r="X19" i="17"/>
  <c r="AC19" i="17"/>
  <c r="BE42" i="22" l="1"/>
  <c r="AF55" i="22"/>
  <c r="BE41" i="22"/>
  <c r="BF67" i="22"/>
  <c r="BE44" i="22"/>
  <c r="AF58" i="22"/>
  <c r="AF61" i="22"/>
  <c r="AE63" i="42" s="1"/>
  <c r="BE52" i="22"/>
  <c r="AF64" i="22"/>
  <c r="AF54" i="22"/>
  <c r="BE40" i="22"/>
  <c r="BD57" i="42" s="1"/>
  <c r="BE53" i="22"/>
  <c r="AZ49" i="22"/>
  <c r="BE47" i="22"/>
  <c r="BE50" i="22"/>
  <c r="BF59" i="22"/>
  <c r="AF66" i="22"/>
  <c r="AF57" i="22"/>
  <c r="BE49" i="22"/>
  <c r="AZ40" i="22"/>
  <c r="AY57" i="42" s="1"/>
  <c r="BE43" i="22"/>
  <c r="AF63" i="22"/>
  <c r="BE51" i="22"/>
  <c r="AF56" i="22"/>
  <c r="AF67" i="22"/>
  <c r="BE46" i="22"/>
  <c r="AF59" i="22"/>
  <c r="AG40" i="22"/>
  <c r="AY53" i="22"/>
  <c r="AG41" i="22"/>
  <c r="AY40" i="22"/>
  <c r="AX57" i="42" s="1"/>
  <c r="AK19" i="42"/>
  <c r="AK16" i="42"/>
  <c r="AK24" i="42"/>
  <c r="AK21" i="42"/>
  <c r="AK18" i="42"/>
  <c r="AK26" i="42"/>
  <c r="AK15" i="42"/>
  <c r="AK23" i="42"/>
  <c r="AK17" i="42"/>
  <c r="AK25" i="42"/>
  <c r="AK20" i="42"/>
  <c r="AK22" i="42"/>
  <c r="AK27" i="42"/>
  <c r="AK28" i="42"/>
  <c r="AN20" i="42"/>
  <c r="AN17" i="42"/>
  <c r="AN25" i="42"/>
  <c r="AN22" i="42"/>
  <c r="AN19" i="42"/>
  <c r="AN27" i="42"/>
  <c r="AN16" i="42"/>
  <c r="AN24" i="42"/>
  <c r="AN18" i="42"/>
  <c r="AN15" i="42"/>
  <c r="AN23" i="42"/>
  <c r="AN21" i="42"/>
  <c r="AN28" i="42"/>
  <c r="AN26" i="42"/>
  <c r="AQ21" i="42"/>
  <c r="AQ18" i="42"/>
  <c r="AQ15" i="42"/>
  <c r="AQ23" i="42"/>
  <c r="AQ20" i="42"/>
  <c r="AQ17" i="42"/>
  <c r="AQ25" i="42"/>
  <c r="AQ19" i="42"/>
  <c r="AQ16" i="42"/>
  <c r="AQ26" i="42"/>
  <c r="AQ27" i="42"/>
  <c r="AQ22" i="42"/>
  <c r="AQ28" i="42"/>
  <c r="AQ24" i="42"/>
  <c r="BE29" i="42"/>
  <c r="BE37" i="42"/>
  <c r="BE34" i="42"/>
  <c r="BE42" i="42"/>
  <c r="BE31" i="42"/>
  <c r="BE39" i="42"/>
  <c r="BE36" i="42"/>
  <c r="BE33" i="42"/>
  <c r="BE41" i="42"/>
  <c r="BE30" i="42"/>
  <c r="BE38" i="42"/>
  <c r="BE35" i="42"/>
  <c r="BE32" i="42"/>
  <c r="BE40" i="42"/>
  <c r="AS19" i="42"/>
  <c r="AS16" i="42"/>
  <c r="AS24" i="42"/>
  <c r="AS21" i="42"/>
  <c r="AS18" i="42"/>
  <c r="AS26" i="42"/>
  <c r="AS15" i="42"/>
  <c r="AS23" i="42"/>
  <c r="AS17" i="42"/>
  <c r="AS25" i="42"/>
  <c r="AS20" i="42"/>
  <c r="AS27" i="42"/>
  <c r="AS22" i="42"/>
  <c r="AS28" i="42"/>
  <c r="AV20" i="42"/>
  <c r="AV17" i="42"/>
  <c r="AV25" i="42"/>
  <c r="AV22" i="42"/>
  <c r="AV19" i="42"/>
  <c r="AV27" i="42"/>
  <c r="AV16" i="42"/>
  <c r="AV24" i="42"/>
  <c r="AV18" i="42"/>
  <c r="AV15" i="42"/>
  <c r="AV28" i="42"/>
  <c r="AV21" i="42"/>
  <c r="AV23" i="42"/>
  <c r="AV26" i="42"/>
  <c r="AZ30" i="42"/>
  <c r="AZ38" i="42"/>
  <c r="AZ35" i="42"/>
  <c r="AZ32" i="42"/>
  <c r="AZ40" i="42"/>
  <c r="AZ29" i="42"/>
  <c r="AZ37" i="42"/>
  <c r="AZ34" i="42"/>
  <c r="AZ42" i="42"/>
  <c r="AZ31" i="42"/>
  <c r="AZ39" i="42"/>
  <c r="AZ36" i="42"/>
  <c r="AZ33" i="42"/>
  <c r="AZ41" i="42"/>
  <c r="AR30" i="42"/>
  <c r="AR38" i="42"/>
  <c r="AR35" i="42"/>
  <c r="AR32" i="42"/>
  <c r="AR40" i="42"/>
  <c r="AR29" i="42"/>
  <c r="AR37" i="42"/>
  <c r="AR34" i="42"/>
  <c r="AR42" i="42"/>
  <c r="AR31" i="42"/>
  <c r="AR39" i="42"/>
  <c r="AR36" i="42"/>
  <c r="AR33" i="42"/>
  <c r="AR41" i="42"/>
  <c r="BB65" i="22"/>
  <c r="AO15" i="42"/>
  <c r="AO23" i="42"/>
  <c r="AO20" i="42"/>
  <c r="AO17" i="42"/>
  <c r="AO22" i="42"/>
  <c r="AO19" i="42"/>
  <c r="AO21" i="42"/>
  <c r="AO18" i="42"/>
  <c r="AO16" i="42"/>
  <c r="AO28" i="42"/>
  <c r="AO25" i="42"/>
  <c r="AO24" i="42"/>
  <c r="AO26" i="42"/>
  <c r="AO27" i="42"/>
  <c r="AT22" i="42"/>
  <c r="AT19" i="42"/>
  <c r="AT16" i="42"/>
  <c r="AT24" i="42"/>
  <c r="AT21" i="42"/>
  <c r="AT18" i="42"/>
  <c r="AT26" i="42"/>
  <c r="AT20" i="42"/>
  <c r="AT17" i="42"/>
  <c r="AT15" i="42"/>
  <c r="AT28" i="42"/>
  <c r="AT23" i="42"/>
  <c r="AT27" i="42"/>
  <c r="AT25" i="42"/>
  <c r="AL22" i="42"/>
  <c r="AL19" i="42"/>
  <c r="AL16" i="42"/>
  <c r="AL24" i="42"/>
  <c r="AL21" i="42"/>
  <c r="AL18" i="42"/>
  <c r="AL26" i="42"/>
  <c r="AL20" i="42"/>
  <c r="AL17" i="42"/>
  <c r="AL23" i="42"/>
  <c r="AL28" i="42"/>
  <c r="AL25" i="42"/>
  <c r="AL27" i="42"/>
  <c r="AL15" i="42"/>
  <c r="BC17" i="42"/>
  <c r="BC22" i="42"/>
  <c r="BC19" i="42"/>
  <c r="BC16" i="42"/>
  <c r="BC24" i="42"/>
  <c r="BC21" i="42"/>
  <c r="BC15" i="42"/>
  <c r="BC23" i="42"/>
  <c r="BC20" i="42"/>
  <c r="BC26" i="42"/>
  <c r="BC28" i="42"/>
  <c r="BC25" i="42"/>
  <c r="BC27" i="42"/>
  <c r="BC18" i="42"/>
  <c r="AJ16" i="42"/>
  <c r="AJ24" i="42"/>
  <c r="AJ21" i="42"/>
  <c r="AJ18" i="42"/>
  <c r="AJ15" i="42"/>
  <c r="AJ23" i="42"/>
  <c r="AJ20" i="42"/>
  <c r="AJ22" i="42"/>
  <c r="AJ19" i="42"/>
  <c r="AJ25" i="42"/>
  <c r="AJ17" i="42"/>
  <c r="AJ27" i="42"/>
  <c r="AJ26" i="42"/>
  <c r="AJ28" i="42"/>
  <c r="AM17" i="42"/>
  <c r="AM22" i="42"/>
  <c r="AM19" i="42"/>
  <c r="AM16" i="42"/>
  <c r="AM24" i="42"/>
  <c r="AM21" i="42"/>
  <c r="AM15" i="42"/>
  <c r="AM23" i="42"/>
  <c r="AM20" i="42"/>
  <c r="AM28" i="42"/>
  <c r="AM25" i="42"/>
  <c r="AM18" i="42"/>
  <c r="AM26" i="42"/>
  <c r="AM27" i="42"/>
  <c r="AW15" i="42"/>
  <c r="AW23" i="42"/>
  <c r="AW20" i="42"/>
  <c r="AW17" i="42"/>
  <c r="AW22" i="42"/>
  <c r="AW19" i="42"/>
  <c r="AW21" i="42"/>
  <c r="AW18" i="42"/>
  <c r="AW25" i="42"/>
  <c r="AW16" i="42"/>
  <c r="AW28" i="42"/>
  <c r="AW26" i="42"/>
  <c r="AW27" i="42"/>
  <c r="AW24" i="42"/>
  <c r="BD34" i="42"/>
  <c r="BD42" i="42"/>
  <c r="BD31" i="42"/>
  <c r="BD39" i="42"/>
  <c r="BD41" i="42"/>
  <c r="BD36" i="42"/>
  <c r="BD33" i="42"/>
  <c r="BD30" i="42"/>
  <c r="BD38" i="42"/>
  <c r="BD35" i="42"/>
  <c r="BD32" i="42"/>
  <c r="BD40" i="42"/>
  <c r="BD29" i="42"/>
  <c r="BD37" i="42"/>
  <c r="BB22" i="42"/>
  <c r="BB19" i="42"/>
  <c r="BB16" i="42"/>
  <c r="BB24" i="42"/>
  <c r="BB21" i="42"/>
  <c r="BB18" i="42"/>
  <c r="BB26" i="42"/>
  <c r="BB20" i="42"/>
  <c r="BB17" i="42"/>
  <c r="BB28" i="42"/>
  <c r="BB15" i="42"/>
  <c r="BB25" i="42"/>
  <c r="BB27" i="42"/>
  <c r="BB23" i="42"/>
  <c r="AU17" i="42"/>
  <c r="AU22" i="42"/>
  <c r="AU19" i="42"/>
  <c r="AU16" i="42"/>
  <c r="AU24" i="42"/>
  <c r="AU21" i="42"/>
  <c r="AU15" i="42"/>
  <c r="AU23" i="42"/>
  <c r="AU20" i="42"/>
  <c r="AU28" i="42"/>
  <c r="AU26" i="42"/>
  <c r="AU27" i="42"/>
  <c r="AU18" i="42"/>
  <c r="AU25" i="42"/>
  <c r="AY35" i="42"/>
  <c r="AY32" i="42"/>
  <c r="AY40" i="42"/>
  <c r="AY29" i="42"/>
  <c r="AY37" i="42"/>
  <c r="AY42" i="42"/>
  <c r="AY34" i="42"/>
  <c r="AY31" i="42"/>
  <c r="AY39" i="42"/>
  <c r="AY36" i="42"/>
  <c r="AY33" i="42"/>
  <c r="AY41" i="42"/>
  <c r="AY30" i="42"/>
  <c r="AY38" i="42"/>
  <c r="AI53" i="42"/>
  <c r="AH63" i="42"/>
  <c r="AJ45" i="22"/>
  <c r="AJ40" i="22"/>
  <c r="AJ53" i="22"/>
  <c r="AJ43" i="22"/>
  <c r="AJ49" i="22"/>
  <c r="AJ48" i="22"/>
  <c r="AJ44" i="22"/>
  <c r="AH43" i="42"/>
  <c r="AI43" i="42"/>
  <c r="AT60" i="22"/>
  <c r="AU43" i="42"/>
  <c r="AR45" i="22"/>
  <c r="AS42" i="22"/>
  <c r="AU57" i="22"/>
  <c r="AG59" i="22"/>
  <c r="AU67" i="22"/>
  <c r="AG62" i="22"/>
  <c r="AS47" i="22"/>
  <c r="AS45" i="22"/>
  <c r="AS40" i="22"/>
  <c r="AR57" i="42" s="1"/>
  <c r="AU60" i="22"/>
  <c r="AG58" i="22"/>
  <c r="AG67" i="22"/>
  <c r="AU61" i="22"/>
  <c r="AT66" i="22"/>
  <c r="AS53" i="22"/>
  <c r="BA41" i="22"/>
  <c r="AU55" i="22"/>
  <c r="AG65" i="22"/>
  <c r="AG54" i="22"/>
  <c r="AT54" i="22"/>
  <c r="AS63" i="42" s="1"/>
  <c r="AU64" i="22"/>
  <c r="AU54" i="22"/>
  <c r="AT63" i="42" s="1"/>
  <c r="AG57" i="22"/>
  <c r="AO66" i="22"/>
  <c r="AS49" i="22"/>
  <c r="AO59" i="22"/>
  <c r="AT57" i="22"/>
  <c r="AZ59" i="42"/>
  <c r="AG63" i="22"/>
  <c r="AN53" i="42"/>
  <c r="AS44" i="22"/>
  <c r="AU66" i="22"/>
  <c r="AG61" i="22"/>
  <c r="AS51" i="22"/>
  <c r="AT56" i="22"/>
  <c r="AU62" i="22"/>
  <c r="AR47" i="22"/>
  <c r="AR41" i="22"/>
  <c r="BA52" i="22"/>
  <c r="BD67" i="22"/>
  <c r="BA46" i="22"/>
  <c r="AR48" i="22"/>
  <c r="AR50" i="22"/>
  <c r="BA48" i="22"/>
  <c r="AO56" i="22"/>
  <c r="AO57" i="22"/>
  <c r="AO55" i="22"/>
  <c r="BD66" i="22"/>
  <c r="BD65" i="22"/>
  <c r="BD61" i="22"/>
  <c r="AO64" i="22"/>
  <c r="AR49" i="22"/>
  <c r="BA45" i="22"/>
  <c r="BD57" i="22"/>
  <c r="AO58" i="22"/>
  <c r="BD58" i="22"/>
  <c r="AO62" i="22"/>
  <c r="BD60" i="22"/>
  <c r="AR53" i="22"/>
  <c r="BA50" i="22"/>
  <c r="BA40" i="22"/>
  <c r="AZ57" i="42" s="1"/>
  <c r="AO67" i="22"/>
  <c r="AR44" i="22"/>
  <c r="BA42" i="22"/>
  <c r="BA53" i="22"/>
  <c r="BD56" i="22"/>
  <c r="AO54" i="22"/>
  <c r="AN63" i="42" s="1"/>
  <c r="BD54" i="22"/>
  <c r="BC63" i="42" s="1"/>
  <c r="AR51" i="22"/>
  <c r="BD63" i="22"/>
  <c r="AR42" i="22"/>
  <c r="AO63" i="22"/>
  <c r="AR40" i="22"/>
  <c r="AQ57" i="42" s="1"/>
  <c r="BA49" i="22"/>
  <c r="BD55" i="22"/>
  <c r="AO60" i="22"/>
  <c r="BA43" i="22"/>
  <c r="BA51" i="22"/>
  <c r="AR43" i="22"/>
  <c r="AR52" i="22"/>
  <c r="BA44" i="22"/>
  <c r="AO61" i="22"/>
  <c r="BD59" i="22"/>
  <c r="BD62" i="22"/>
  <c r="AJ43" i="42"/>
  <c r="AY51" i="22"/>
  <c r="AS58" i="22"/>
  <c r="BA63" i="22"/>
  <c r="AS56" i="22"/>
  <c r="BB55" i="22"/>
  <c r="AS67" i="22"/>
  <c r="AS59" i="22"/>
  <c r="AJ53" i="42"/>
  <c r="AG47" i="22"/>
  <c r="AK43" i="42"/>
  <c r="AK53" i="42"/>
  <c r="AE63" i="22"/>
  <c r="AF53" i="42"/>
  <c r="AR63" i="22"/>
  <c r="AG48" i="22"/>
  <c r="AR62" i="22"/>
  <c r="AG43" i="42"/>
  <c r="BB64" i="22"/>
  <c r="AG45" i="22"/>
  <c r="BB61" i="22"/>
  <c r="AE55" i="22"/>
  <c r="AS55" i="22"/>
  <c r="BA67" i="22"/>
  <c r="AG44" i="22"/>
  <c r="AG42" i="22"/>
  <c r="AS61" i="22"/>
  <c r="AY41" i="22"/>
  <c r="BA56" i="22"/>
  <c r="AQ43" i="42"/>
  <c r="AW57" i="22"/>
  <c r="BB66" i="22"/>
  <c r="AW61" i="22"/>
  <c r="BE56" i="22"/>
  <c r="AR64" i="22"/>
  <c r="BE66" i="22"/>
  <c r="BA65" i="22"/>
  <c r="BE67" i="22"/>
  <c r="AG43" i="22"/>
  <c r="AM43" i="42"/>
  <c r="BE58" i="22"/>
  <c r="BE54" i="22"/>
  <c r="BD63" i="42" s="1"/>
  <c r="AY49" i="22"/>
  <c r="AS54" i="22"/>
  <c r="AR63" i="42" s="1"/>
  <c r="AY52" i="22"/>
  <c r="AW60" i="22"/>
  <c r="AR67" i="22"/>
  <c r="AE56" i="22"/>
  <c r="AW56" i="22"/>
  <c r="AE57" i="42"/>
  <c r="AY48" i="22"/>
  <c r="BE55" i="22"/>
  <c r="AE66" i="22"/>
  <c r="AE54" i="22"/>
  <c r="AS66" i="22"/>
  <c r="AG53" i="22"/>
  <c r="AR65" i="22"/>
  <c r="AG51" i="22"/>
  <c r="BE63" i="22"/>
  <c r="BA55" i="22"/>
  <c r="AR66" i="22"/>
  <c r="AY42" i="22"/>
  <c r="AS57" i="22"/>
  <c r="AE65" i="22"/>
  <c r="AE59" i="22"/>
  <c r="AW59" i="22"/>
  <c r="BE61" i="22"/>
  <c r="AO43" i="42"/>
  <c r="BA66" i="22"/>
  <c r="BA64" i="22"/>
  <c r="AR55" i="22"/>
  <c r="BB54" i="22"/>
  <c r="BA63" i="42" s="1"/>
  <c r="AG46" i="22"/>
  <c r="AR58" i="22"/>
  <c r="BB57" i="22"/>
  <c r="AR61" i="22"/>
  <c r="AY46" i="22"/>
  <c r="BA58" i="22"/>
  <c r="BB59" i="22"/>
  <c r="AW58" i="22"/>
  <c r="BB62" i="22"/>
  <c r="AY47" i="22"/>
  <c r="AS65" i="22"/>
  <c r="BE62" i="22"/>
  <c r="BB67" i="22"/>
  <c r="BB58" i="22"/>
  <c r="BA60" i="22"/>
  <c r="AG50" i="22"/>
  <c r="AR54" i="22"/>
  <c r="AQ63" i="42" s="1"/>
  <c r="AW64" i="22"/>
  <c r="BB56" i="22"/>
  <c r="AS60" i="22"/>
  <c r="AY50" i="22"/>
  <c r="BA54" i="22"/>
  <c r="AZ63" i="42" s="1"/>
  <c r="BE65" i="22"/>
  <c r="AW54" i="22"/>
  <c r="AV63" i="42" s="1"/>
  <c r="AY44" i="22"/>
  <c r="AS63" i="22"/>
  <c r="AS64" i="22"/>
  <c r="AG57" i="42"/>
  <c r="AG59" i="42"/>
  <c r="AE59" i="42"/>
  <c r="T205" i="45"/>
  <c r="V204" i="45"/>
  <c r="V210" i="45"/>
  <c r="T198" i="45"/>
  <c r="AD57" i="42"/>
  <c r="AD43" i="42"/>
  <c r="S204" i="45"/>
  <c r="U209" i="45"/>
  <c r="T206" i="45"/>
  <c r="T197" i="45"/>
  <c r="U205" i="45"/>
  <c r="S201" i="45"/>
  <c r="AL222" i="45"/>
  <c r="AL228" i="45" s="1"/>
  <c r="AS22" i="22" s="1"/>
  <c r="AR60" i="42" s="1"/>
  <c r="AX61" i="22"/>
  <c r="AP43" i="22"/>
  <c r="AZ58" i="22"/>
  <c r="AX63" i="22"/>
  <c r="AX56" i="22"/>
  <c r="AI50" i="22"/>
  <c r="AI40" i="22"/>
  <c r="AL57" i="22"/>
  <c r="AM56" i="22"/>
  <c r="AX65" i="22"/>
  <c r="AZ62" i="22"/>
  <c r="AI47" i="22"/>
  <c r="AM62" i="22"/>
  <c r="AM67" i="22"/>
  <c r="AP46" i="22"/>
  <c r="AJ54" i="22"/>
  <c r="AZ57" i="22"/>
  <c r="AL58" i="22"/>
  <c r="AM58" i="22"/>
  <c r="AI53" i="22"/>
  <c r="AJ62" i="22"/>
  <c r="AM55" i="22"/>
  <c r="AX60" i="22"/>
  <c r="AI43" i="22"/>
  <c r="AZ60" i="22"/>
  <c r="AP50" i="22"/>
  <c r="AJ57" i="22"/>
  <c r="AX59" i="22"/>
  <c r="AZ66" i="22"/>
  <c r="AI49" i="22"/>
  <c r="AL61" i="22"/>
  <c r="AM64" i="22"/>
  <c r="AX55" i="22"/>
  <c r="AZ63" i="22"/>
  <c r="AJ59" i="22"/>
  <c r="AJ66" i="22"/>
  <c r="AI52" i="22"/>
  <c r="AM63" i="22"/>
  <c r="AZ65" i="22"/>
  <c r="AP45" i="22"/>
  <c r="AJ56" i="22"/>
  <c r="AI42" i="22"/>
  <c r="AZ59" i="22"/>
  <c r="AL66" i="22"/>
  <c r="AX58" i="22"/>
  <c r="AM54" i="22"/>
  <c r="AL63" i="42" s="1"/>
  <c r="AJ65" i="22"/>
  <c r="AP41" i="22"/>
  <c r="AL64" i="22"/>
  <c r="AL54" i="22"/>
  <c r="AK63" i="42" s="1"/>
  <c r="AI48" i="22"/>
  <c r="AJ60" i="22"/>
  <c r="AX54" i="22"/>
  <c r="AW63" i="42" s="1"/>
  <c r="AP44" i="22"/>
  <c r="AM65" i="22"/>
  <c r="AJ63" i="22"/>
  <c r="AL67" i="22"/>
  <c r="AM66" i="22"/>
  <c r="AP48" i="22"/>
  <c r="AX67" i="22"/>
  <c r="AI44" i="22"/>
  <c r="AL62" i="22"/>
  <c r="AJ67" i="22"/>
  <c r="AZ64" i="22"/>
  <c r="BF62" i="22"/>
  <c r="AZ44" i="22"/>
  <c r="BF63" i="22"/>
  <c r="BF55" i="22"/>
  <c r="AH56" i="22"/>
  <c r="BF58" i="22"/>
  <c r="BF66" i="22"/>
  <c r="AZ46" i="22"/>
  <c r="AH59" i="22"/>
  <c r="BF54" i="22"/>
  <c r="BE63" i="42" s="1"/>
  <c r="AZ50" i="22"/>
  <c r="AH55" i="22"/>
  <c r="AJ51" i="22"/>
  <c r="AS46" i="22"/>
  <c r="AS43" i="22"/>
  <c r="AZ45" i="22"/>
  <c r="AH62" i="22"/>
  <c r="AZ42" i="22"/>
  <c r="BF64" i="22"/>
  <c r="AH58" i="22"/>
  <c r="AZ52" i="22"/>
  <c r="AZ41" i="22"/>
  <c r="AH67" i="22"/>
  <c r="AH54" i="22"/>
  <c r="BF60" i="22"/>
  <c r="BF61" i="22"/>
  <c r="AZ43" i="22"/>
  <c r="BF57" i="22"/>
  <c r="AZ53" i="22"/>
  <c r="AH57" i="22"/>
  <c r="AZ47" i="22"/>
  <c r="AH64" i="22"/>
  <c r="BF56" i="22"/>
  <c r="AP222" i="45"/>
  <c r="AP228" i="45" s="1"/>
  <c r="AW22" i="22" s="1"/>
  <c r="AV60" i="42" s="1"/>
  <c r="AT222" i="45"/>
  <c r="AT228" i="45" s="1"/>
  <c r="BA16" i="22" s="1"/>
  <c r="AZ54" i="42" s="1"/>
  <c r="AX222" i="45"/>
  <c r="AX228" i="45" s="1"/>
  <c r="BE16" i="22" s="1"/>
  <c r="BD54" i="42" s="1"/>
  <c r="AH222" i="45"/>
  <c r="AH228" i="45" s="1"/>
  <c r="AO16" i="22" s="1"/>
  <c r="AN54" i="42" s="1"/>
  <c r="AF222" i="45"/>
  <c r="AF228" i="45" s="1"/>
  <c r="AM16" i="22" s="1"/>
  <c r="AL54" i="42" s="1"/>
  <c r="AD222" i="45"/>
  <c r="AD228" i="45" s="1"/>
  <c r="Z222" i="45"/>
  <c r="X18" i="22"/>
  <c r="X24" i="22"/>
  <c r="X28" i="22"/>
  <c r="AN222" i="45"/>
  <c r="AN228" i="45" s="1"/>
  <c r="AU22" i="22" s="1"/>
  <c r="AT60" i="42" s="1"/>
  <c r="AV222" i="45"/>
  <c r="AV228" i="45" s="1"/>
  <c r="BC16" i="22" s="1"/>
  <c r="BB54" i="42" s="1"/>
  <c r="AQ222" i="45"/>
  <c r="AQ228" i="45" s="1"/>
  <c r="AX22" i="22" s="1"/>
  <c r="AW60" i="42" s="1"/>
  <c r="AM222" i="45"/>
  <c r="AM228" i="45" s="1"/>
  <c r="AT16" i="22" s="1"/>
  <c r="AS54" i="42" s="1"/>
  <c r="X222" i="45"/>
  <c r="AA24" i="22"/>
  <c r="AA28" i="22"/>
  <c r="AA18" i="22"/>
  <c r="BC43" i="42"/>
  <c r="BC53" i="42"/>
  <c r="AS53" i="42"/>
  <c r="AS43" i="42"/>
  <c r="AH53" i="42"/>
  <c r="AW53" i="42"/>
  <c r="BB43" i="42"/>
  <c r="BB53" i="42"/>
  <c r="AU53" i="42"/>
  <c r="AR59" i="42"/>
  <c r="AY59" i="42"/>
  <c r="AV43" i="42"/>
  <c r="BC57" i="22"/>
  <c r="BC65" i="22"/>
  <c r="BC54" i="22"/>
  <c r="BB63" i="42" s="1"/>
  <c r="BC60" i="22"/>
  <c r="BC55" i="22"/>
  <c r="BC63" i="22"/>
  <c r="BC58" i="22"/>
  <c r="BC66" i="22"/>
  <c r="BC62" i="22"/>
  <c r="BC61" i="22"/>
  <c r="BC56" i="22"/>
  <c r="BC64" i="22"/>
  <c r="BC59" i="22"/>
  <c r="BC67" i="22"/>
  <c r="BE59" i="42"/>
  <c r="Y222" i="45"/>
  <c r="AE222" i="45"/>
  <c r="AE228" i="45" s="1"/>
  <c r="AG222" i="45"/>
  <c r="AG228" i="45" s="1"/>
  <c r="AO222" i="45"/>
  <c r="AO228" i="45" s="1"/>
  <c r="AW222" i="45"/>
  <c r="AW228" i="45" s="1"/>
  <c r="AI222" i="45"/>
  <c r="AI228" i="45" s="1"/>
  <c r="AU222" i="45"/>
  <c r="AU228" i="45" s="1"/>
  <c r="AY222" i="45"/>
  <c r="AY228" i="45" s="1"/>
  <c r="AK222" i="45"/>
  <c r="AK228" i="45" s="1"/>
  <c r="AB222" i="45"/>
  <c r="AB228" i="45" s="1"/>
  <c r="AS222" i="45"/>
  <c r="AS228" i="45" s="1"/>
  <c r="AJ222" i="45"/>
  <c r="AJ228" i="45" s="1"/>
  <c r="AA222" i="45"/>
  <c r="AA228" i="45" s="1"/>
  <c r="AR222" i="45"/>
  <c r="AR228" i="45" s="1"/>
  <c r="AC24" i="22"/>
  <c r="AC28" i="22"/>
  <c r="AC18" i="22"/>
  <c r="AC23" i="22"/>
  <c r="AC17" i="22"/>
  <c r="AD23" i="22"/>
  <c r="H29" i="22"/>
  <c r="G67" i="42" s="1"/>
  <c r="I29" i="22"/>
  <c r="H67" i="42" s="1"/>
  <c r="J29" i="22"/>
  <c r="I67" i="42" s="1"/>
  <c r="K29" i="22"/>
  <c r="J67" i="42" s="1"/>
  <c r="L29" i="22"/>
  <c r="K67" i="42" s="1"/>
  <c r="M29" i="22"/>
  <c r="L67" i="42" s="1"/>
  <c r="N29" i="22"/>
  <c r="O29" i="22"/>
  <c r="N67" i="42" s="1"/>
  <c r="Q29" i="22"/>
  <c r="P67" i="42" s="1"/>
  <c r="R29" i="22"/>
  <c r="Q67" i="42" s="1"/>
  <c r="S29" i="22"/>
  <c r="R67" i="42" s="1"/>
  <c r="T29" i="22"/>
  <c r="S67" i="42" s="1"/>
  <c r="U29" i="22"/>
  <c r="T67" i="42" s="1"/>
  <c r="V29" i="22"/>
  <c r="U67" i="42" s="1"/>
  <c r="W29" i="22"/>
  <c r="V67" i="42" s="1"/>
  <c r="X16" i="47"/>
  <c r="AA16" i="47"/>
  <c r="AI63" i="42" l="1"/>
  <c r="AI57" i="42"/>
  <c r="AH57" i="42"/>
  <c r="AF63" i="42"/>
  <c r="AD63" i="42"/>
  <c r="AF57" i="42"/>
  <c r="AG63" i="42"/>
  <c r="AM22" i="22"/>
  <c r="AL60" i="42" s="1"/>
  <c r="AO22" i="22"/>
  <c r="AN60" i="42" s="1"/>
  <c r="AT22" i="22"/>
  <c r="AS60" i="42" s="1"/>
  <c r="AW16" i="22"/>
  <c r="AV54" i="42" s="1"/>
  <c r="BA22" i="22"/>
  <c r="AZ60" i="42" s="1"/>
  <c r="AS16" i="22"/>
  <c r="AR54" i="42" s="1"/>
  <c r="BE22" i="22"/>
  <c r="BD60" i="42" s="1"/>
  <c r="X29" i="22"/>
  <c r="W67" i="42" s="1"/>
  <c r="AA29" i="22"/>
  <c r="Z67" i="42" s="1"/>
  <c r="AU16" i="22"/>
  <c r="AT54" i="42" s="1"/>
  <c r="AX16" i="22"/>
  <c r="AW54" i="42" s="1"/>
  <c r="BC22" i="22"/>
  <c r="BB60" i="42" s="1"/>
  <c r="AK22" i="22"/>
  <c r="AJ60" i="42" s="1"/>
  <c r="AK16" i="22"/>
  <c r="AJ54" i="42" s="1"/>
  <c r="AI22" i="22"/>
  <c r="AI16" i="22"/>
  <c r="AY22" i="22"/>
  <c r="AX60" i="42" s="1"/>
  <c r="AY16" i="22"/>
  <c r="AX54" i="42" s="1"/>
  <c r="AR22" i="22"/>
  <c r="AQ60" i="42" s="1"/>
  <c r="AR16" i="22"/>
  <c r="AQ54" i="42" s="1"/>
  <c r="BF16" i="22"/>
  <c r="BE54" i="42" s="1"/>
  <c r="BF22" i="22"/>
  <c r="BE60" i="42" s="1"/>
  <c r="AQ16" i="22"/>
  <c r="AP54" i="42" s="1"/>
  <c r="AQ22" i="22"/>
  <c r="AP60" i="42" s="1"/>
  <c r="BB22" i="22"/>
  <c r="BA60" i="42" s="1"/>
  <c r="BB16" i="22"/>
  <c r="BA54" i="42" s="1"/>
  <c r="AN16" i="22"/>
  <c r="AM54" i="42" s="1"/>
  <c r="AN22" i="22"/>
  <c r="AM60" i="42" s="1"/>
  <c r="AV16" i="22"/>
  <c r="AU54" i="42" s="1"/>
  <c r="AV22" i="22"/>
  <c r="AU60" i="42" s="1"/>
  <c r="AP16" i="22"/>
  <c r="AO54" i="42" s="1"/>
  <c r="AP22" i="22"/>
  <c r="AO60" i="42" s="1"/>
  <c r="AL22" i="22"/>
  <c r="AK60" i="42" s="1"/>
  <c r="AL16" i="22"/>
  <c r="AK54" i="42" s="1"/>
  <c r="AH16" i="22"/>
  <c r="AH22" i="22"/>
  <c r="AZ22" i="22"/>
  <c r="AY60" i="42" s="1"/>
  <c r="AZ16" i="22"/>
  <c r="AY54" i="42" s="1"/>
  <c r="BD22" i="22"/>
  <c r="BC60" i="42" s="1"/>
  <c r="BD16" i="22"/>
  <c r="BC54" i="42" s="1"/>
  <c r="M67" i="42"/>
  <c r="AC16" i="47"/>
  <c r="AD16" i="47"/>
  <c r="I18" i="20"/>
  <c r="I19" i="20" s="1"/>
  <c r="H19" i="17"/>
  <c r="AH20" i="42" l="1"/>
  <c r="AH28" i="42"/>
  <c r="AH21" i="42"/>
  <c r="AH22" i="42"/>
  <c r="AH17" i="42"/>
  <c r="AH25" i="42"/>
  <c r="AH15" i="42"/>
  <c r="AH23" i="42"/>
  <c r="AH16" i="42"/>
  <c r="AH24" i="42"/>
  <c r="AH18" i="42"/>
  <c r="AH26" i="42"/>
  <c r="AH19" i="42"/>
  <c r="AH27" i="42"/>
  <c r="AG29" i="42"/>
  <c r="AG37" i="42"/>
  <c r="AG30" i="42"/>
  <c r="AG38" i="42"/>
  <c r="AG42" i="42"/>
  <c r="AG31" i="42"/>
  <c r="AG39" i="42"/>
  <c r="AG32" i="42"/>
  <c r="AG40" i="42"/>
  <c r="AG33" i="42"/>
  <c r="AG41" i="42"/>
  <c r="AG35" i="42"/>
  <c r="AG36" i="42"/>
  <c r="AG34" i="42"/>
  <c r="AG21" i="42"/>
  <c r="AG22" i="42"/>
  <c r="AG18" i="42"/>
  <c r="AG15" i="42"/>
  <c r="AG23" i="42"/>
  <c r="AG16" i="42"/>
  <c r="AG24" i="42"/>
  <c r="AG17" i="42"/>
  <c r="AG25" i="42"/>
  <c r="AG26" i="42"/>
  <c r="AG19" i="42"/>
  <c r="AG27" i="42"/>
  <c r="AG20" i="42"/>
  <c r="AG28" i="42"/>
  <c r="AH36" i="42"/>
  <c r="AH29" i="42"/>
  <c r="AH37" i="42"/>
  <c r="AH33" i="42"/>
  <c r="AH30" i="42"/>
  <c r="AH38" i="42"/>
  <c r="AH41" i="42"/>
  <c r="AH31" i="42"/>
  <c r="AH39" i="42"/>
  <c r="AH32" i="42"/>
  <c r="AH40" i="42"/>
  <c r="AH34" i="42"/>
  <c r="AH42" i="42"/>
  <c r="AH35" i="42"/>
  <c r="AH60" i="42"/>
  <c r="AH54" i="42"/>
  <c r="AG54" i="42"/>
  <c r="AG60" i="42"/>
  <c r="AD29" i="22"/>
  <c r="AC67" i="42" s="1"/>
  <c r="AC29" i="22"/>
  <c r="AB67" i="42" s="1"/>
  <c r="Q19" i="17"/>
  <c r="I19" i="17"/>
  <c r="D24" i="45" l="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65" i="45"/>
  <c r="H66" i="45"/>
  <c r="H67" i="45"/>
  <c r="Q224" i="45" s="1"/>
  <c r="H68" i="45"/>
  <c r="H73" i="45"/>
  <c r="H74" i="45"/>
  <c r="H75" i="45"/>
  <c r="H76" i="45"/>
  <c r="H70" i="45"/>
  <c r="H71" i="45"/>
  <c r="H72" i="45"/>
  <c r="H69" i="45"/>
  <c r="E31" i="45"/>
  <c r="D32" i="45"/>
  <c r="U224" i="45" l="1"/>
  <c r="V224" i="45"/>
  <c r="S224" i="45"/>
  <c r="T224" i="45"/>
  <c r="Y224" i="45"/>
  <c r="Y228" i="45" s="1"/>
  <c r="Z224" i="45"/>
  <c r="Z228" i="45" s="1"/>
  <c r="W224" i="45"/>
  <c r="X224" i="45"/>
  <c r="X228" i="45" s="1"/>
  <c r="K224" i="45"/>
  <c r="D224" i="45"/>
  <c r="H224" i="45"/>
  <c r="J224" i="45"/>
  <c r="O224" i="45"/>
  <c r="E224" i="45"/>
  <c r="P224" i="45"/>
  <c r="F224" i="45"/>
  <c r="L224" i="45"/>
  <c r="E32" i="45"/>
  <c r="D33" i="45"/>
  <c r="AG22" i="22" l="1"/>
  <c r="AG16" i="22"/>
  <c r="AF16" i="22"/>
  <c r="AF22" i="22"/>
  <c r="AE16" i="22"/>
  <c r="AE22" i="22"/>
  <c r="D34" i="45"/>
  <c r="E33" i="45"/>
  <c r="V197" i="45"/>
  <c r="V201" i="45"/>
  <c r="E118" i="45"/>
  <c r="D171" i="45" s="1"/>
  <c r="AD32" i="42" l="1"/>
  <c r="AD40" i="42"/>
  <c r="AD33" i="42"/>
  <c r="AD41" i="42"/>
  <c r="AD34" i="42"/>
  <c r="AD42" i="42"/>
  <c r="AD29" i="42"/>
  <c r="AD37" i="42"/>
  <c r="AD35" i="42"/>
  <c r="AD36" i="42"/>
  <c r="AD30" i="42"/>
  <c r="AD38" i="42"/>
  <c r="AD31" i="42"/>
  <c r="AD39" i="42"/>
  <c r="AD16" i="42"/>
  <c r="AD24" i="42"/>
  <c r="AD17" i="42"/>
  <c r="AD25" i="42"/>
  <c r="AD18" i="42"/>
  <c r="AD26" i="42"/>
  <c r="AD19" i="42"/>
  <c r="AD27" i="42"/>
  <c r="AD20" i="42"/>
  <c r="AD28" i="42"/>
  <c r="AD21" i="42"/>
  <c r="AD22" i="42"/>
  <c r="AD15" i="42"/>
  <c r="AD23" i="42"/>
  <c r="AE31" i="42"/>
  <c r="AE39" i="42"/>
  <c r="AE32" i="42"/>
  <c r="AE40" i="42"/>
  <c r="AE33" i="42"/>
  <c r="AE41" i="42"/>
  <c r="AE34" i="42"/>
  <c r="AE42" i="42"/>
  <c r="AE36" i="42"/>
  <c r="AE35" i="42"/>
  <c r="AE29" i="42"/>
  <c r="AE37" i="42"/>
  <c r="AE30" i="42"/>
  <c r="AE38" i="42"/>
  <c r="AE15" i="42"/>
  <c r="AE23" i="42"/>
  <c r="AE16" i="42"/>
  <c r="AE24" i="42"/>
  <c r="AE28" i="42"/>
  <c r="AE17" i="42"/>
  <c r="AE25" i="42"/>
  <c r="AE18" i="42"/>
  <c r="AE26" i="42"/>
  <c r="AE20" i="42"/>
  <c r="AE19" i="42"/>
  <c r="AE27" i="42"/>
  <c r="AE21" i="42"/>
  <c r="AE22" i="42"/>
  <c r="AF22" i="42"/>
  <c r="AF15" i="42"/>
  <c r="AF23" i="42"/>
  <c r="AF16" i="42"/>
  <c r="AF24" i="42"/>
  <c r="AF17" i="42"/>
  <c r="AF25" i="42"/>
  <c r="AF27" i="42"/>
  <c r="AF18" i="42"/>
  <c r="AF26" i="42"/>
  <c r="AF20" i="42"/>
  <c r="AF28" i="42"/>
  <c r="AF21" i="42"/>
  <c r="AF19" i="42"/>
  <c r="AF30" i="42"/>
  <c r="AF38" i="42"/>
  <c r="AF31" i="42"/>
  <c r="AF39" i="42"/>
  <c r="AF32" i="42"/>
  <c r="AF40" i="42"/>
  <c r="AF33" i="42"/>
  <c r="AF41" i="42"/>
  <c r="AF34" i="42"/>
  <c r="AF42" i="42"/>
  <c r="AF35" i="42"/>
  <c r="AF36" i="42"/>
  <c r="AF29" i="42"/>
  <c r="AF37" i="42"/>
  <c r="AF54" i="42"/>
  <c r="AD60" i="42"/>
  <c r="AD54" i="42"/>
  <c r="AE60" i="42"/>
  <c r="AE54" i="42"/>
  <c r="AF60" i="42"/>
  <c r="E119" i="45"/>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E222" i="45" l="1"/>
  <c r="E228" i="45" s="1"/>
  <c r="E121" i="45"/>
  <c r="G173" i="45"/>
  <c r="G198" i="45" s="1"/>
  <c r="G172" i="45"/>
  <c r="G197" i="45" s="1"/>
  <c r="J173" i="45"/>
  <c r="H173" i="45"/>
  <c r="D228" i="45"/>
  <c r="F228" i="45"/>
  <c r="V14" i="21"/>
  <c r="H198" i="45" l="1"/>
  <c r="H222" i="45" s="1"/>
  <c r="H228" i="45" s="1"/>
  <c r="G222" i="45"/>
  <c r="G228" i="45" s="1"/>
  <c r="J198" i="45"/>
  <c r="J222" i="45" s="1"/>
  <c r="J228" i="45" s="1"/>
  <c r="E122" i="45"/>
  <c r="K173" i="45"/>
  <c r="K198" i="45" s="1"/>
  <c r="K174" i="45"/>
  <c r="K199" i="45" s="1"/>
  <c r="L174" i="45"/>
  <c r="AD22" i="22"/>
  <c r="U18" i="21"/>
  <c r="U17" i="21"/>
  <c r="U29" i="18"/>
  <c r="U19" i="17"/>
  <c r="K222" i="45" l="1"/>
  <c r="K228" i="45" s="1"/>
  <c r="L199" i="45"/>
  <c r="L222" i="45" s="1"/>
  <c r="L228" i="45" s="1"/>
  <c r="E123" i="45"/>
  <c r="N175" i="45"/>
  <c r="M174" i="45"/>
  <c r="M199" i="45" s="1"/>
  <c r="M175" i="45"/>
  <c r="M200" i="45" s="1"/>
  <c r="R19" i="17"/>
  <c r="S19" i="17"/>
  <c r="T19" i="17"/>
  <c r="V19" i="17"/>
  <c r="W19" i="17"/>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O228" i="45" s="1"/>
  <c r="V16" i="22" s="1"/>
  <c r="P201" i="45"/>
  <c r="P222" i="45" s="1"/>
  <c r="P228" i="45" s="1"/>
  <c r="AA27" i="22"/>
  <c r="X17" i="22"/>
  <c r="X23" i="22"/>
  <c r="X27" i="22"/>
  <c r="AA17" i="22"/>
  <c r="AA23" i="22"/>
  <c r="E125" i="45"/>
  <c r="Q177" i="45"/>
  <c r="Q202" i="45" s="1"/>
  <c r="T177" i="45"/>
  <c r="S202" i="45" s="1"/>
  <c r="Q176" i="45"/>
  <c r="Q201" i="45" s="1"/>
  <c r="R28" i="18"/>
  <c r="Q222" i="45" l="1"/>
  <c r="Q228" i="45" s="1"/>
  <c r="W16" i="22"/>
  <c r="W22" i="22"/>
  <c r="T202" i="45"/>
  <c r="V22" i="22"/>
  <c r="E126" i="45"/>
  <c r="E127" i="45" s="1"/>
  <c r="V178" i="45"/>
  <c r="V177" i="45"/>
  <c r="W18" i="21"/>
  <c r="W25" i="22" s="1"/>
  <c r="U19" i="22"/>
  <c r="S18" i="21"/>
  <c r="S25" i="22" s="1"/>
  <c r="Q18" i="21"/>
  <c r="O18" i="21"/>
  <c r="O25" i="22" s="1"/>
  <c r="M18" i="21"/>
  <c r="M19" i="22" s="1"/>
  <c r="K18" i="21"/>
  <c r="K25" i="22" s="1"/>
  <c r="I25" i="22"/>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5" i="22" s="1"/>
  <c r="I17" i="21"/>
  <c r="Q24" i="22"/>
  <c r="P62" i="42" s="1"/>
  <c r="O19" i="17"/>
  <c r="O24" i="22" s="1"/>
  <c r="N62" i="42" s="1"/>
  <c r="N19" i="17"/>
  <c r="N24" i="22" s="1"/>
  <c r="M62" i="42" s="1"/>
  <c r="L19" i="17"/>
  <c r="L28" i="22" s="1"/>
  <c r="K66" i="42" s="1"/>
  <c r="K19" i="17"/>
  <c r="K18" i="22" s="1"/>
  <c r="J56" i="42" s="1"/>
  <c r="J19" i="17"/>
  <c r="J28" i="22" s="1"/>
  <c r="I66" i="42" s="1"/>
  <c r="H28" i="22"/>
  <c r="G43" i="42" s="1"/>
  <c r="M14" i="17"/>
  <c r="M19" i="17" s="1"/>
  <c r="AC55" i="42"/>
  <c r="W17" i="22"/>
  <c r="V55" i="42" s="1"/>
  <c r="S17" i="22"/>
  <c r="R55" i="42" s="1"/>
  <c r="R23" i="22"/>
  <c r="Q61" i="42" s="1"/>
  <c r="Q23" i="22"/>
  <c r="P61" i="42" s="1"/>
  <c r="N17" i="22"/>
  <c r="M55" i="42" s="1"/>
  <c r="AC65" i="42"/>
  <c r="W65" i="42"/>
  <c r="W27" i="22"/>
  <c r="T27" i="22"/>
  <c r="S65" i="42" s="1"/>
  <c r="S27" i="22"/>
  <c r="O27" i="22"/>
  <c r="N65" i="42" s="1"/>
  <c r="K14" i="18"/>
  <c r="K29" i="18" s="1"/>
  <c r="J14" i="18"/>
  <c r="J29" i="18" s="1"/>
  <c r="J17" i="22" s="1"/>
  <c r="I55" i="42" s="1"/>
  <c r="I14" i="18"/>
  <c r="I29" i="18" s="1"/>
  <c r="H14" i="18"/>
  <c r="H29" i="18" s="1"/>
  <c r="H23" i="22" s="1"/>
  <c r="G61" i="42" s="1"/>
  <c r="K13" i="18"/>
  <c r="J13" i="18"/>
  <c r="I13" i="18"/>
  <c r="H13" i="18"/>
  <c r="H28" i="18" s="1"/>
  <c r="I18" i="14"/>
  <c r="I22" i="22" s="1"/>
  <c r="H60" i="42" s="1"/>
  <c r="H18" i="14"/>
  <c r="H22" i="22" s="1"/>
  <c r="G60"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1" i="22" s="1"/>
  <c r="O18" i="20"/>
  <c r="O19" i="20" s="1"/>
  <c r="O15" i="22" s="1"/>
  <c r="N18" i="20"/>
  <c r="N19" i="20" s="1"/>
  <c r="M18" i="20"/>
  <c r="M19" i="20" s="1"/>
  <c r="L18" i="20"/>
  <c r="L19" i="20" s="1"/>
  <c r="K18" i="20"/>
  <c r="K19" i="20" s="1"/>
  <c r="J18" i="20"/>
  <c r="J19" i="20" s="1"/>
  <c r="H18" i="20"/>
  <c r="H19" i="20" s="1"/>
  <c r="AC66" i="42"/>
  <c r="AB66" i="42"/>
  <c r="W66" i="42"/>
  <c r="W28" i="22"/>
  <c r="V66" i="42" s="1"/>
  <c r="V28" i="22"/>
  <c r="U66" i="42" s="1"/>
  <c r="U28" i="22"/>
  <c r="T66" i="42" s="1"/>
  <c r="T28" i="22"/>
  <c r="S66" i="42" s="1"/>
  <c r="S28" i="22"/>
  <c r="R66" i="42" s="1"/>
  <c r="R28" i="22"/>
  <c r="Q66" i="42" s="1"/>
  <c r="Q28" i="22"/>
  <c r="I28" i="22"/>
  <c r="AB65" i="42"/>
  <c r="V27" i="22"/>
  <c r="U27" i="22"/>
  <c r="R27" i="22"/>
  <c r="Q65" i="42" s="1"/>
  <c r="Q27" i="22"/>
  <c r="P65" i="42" s="1"/>
  <c r="N27" i="22"/>
  <c r="M65" i="42" s="1"/>
  <c r="M27" i="22"/>
  <c r="L65" i="42" s="1"/>
  <c r="L27" i="22"/>
  <c r="K65" i="42" s="1"/>
  <c r="U25" i="22"/>
  <c r="Q25" i="22"/>
  <c r="M25" i="22"/>
  <c r="AB62" i="42"/>
  <c r="W24" i="22"/>
  <c r="V62" i="42" s="1"/>
  <c r="V24" i="22"/>
  <c r="U62" i="42" s="1"/>
  <c r="U24" i="22"/>
  <c r="T62" i="42" s="1"/>
  <c r="T24" i="22"/>
  <c r="S62" i="42" s="1"/>
  <c r="S24" i="22"/>
  <c r="R62" i="42" s="1"/>
  <c r="R24" i="22"/>
  <c r="Q62" i="42" s="1"/>
  <c r="I24" i="22"/>
  <c r="H62" i="42" s="1"/>
  <c r="H24" i="22"/>
  <c r="G62" i="42" s="1"/>
  <c r="AC61" i="42"/>
  <c r="AB61" i="42"/>
  <c r="V23" i="22"/>
  <c r="U61" i="42" s="1"/>
  <c r="U23" i="22"/>
  <c r="T61" i="42" s="1"/>
  <c r="T23" i="22"/>
  <c r="S61" i="42" s="1"/>
  <c r="O23" i="22"/>
  <c r="N61" i="42" s="1"/>
  <c r="N23" i="22"/>
  <c r="M61" i="42" s="1"/>
  <c r="M23" i="22"/>
  <c r="L61" i="42" s="1"/>
  <c r="L23" i="22"/>
  <c r="K61" i="42" s="1"/>
  <c r="AC60"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E128" i="45" l="1"/>
  <c r="E129" i="45" s="1"/>
  <c r="E130" i="45" s="1"/>
  <c r="E131" i="45" s="1"/>
  <c r="E132" i="45" s="1"/>
  <c r="AC180" i="45"/>
  <c r="AC205" i="45" s="1"/>
  <c r="AC179" i="45"/>
  <c r="AC204" i="45" s="1"/>
  <c r="AC222" i="45" s="1"/>
  <c r="AC228" i="45" s="1"/>
  <c r="U60" i="42"/>
  <c r="V54" i="42"/>
  <c r="V60" i="42"/>
  <c r="V203" i="45"/>
  <c r="U203" i="45"/>
  <c r="S222" i="45"/>
  <c r="T222" i="45"/>
  <c r="V202" i="45"/>
  <c r="U202" i="45"/>
  <c r="AC19" i="22"/>
  <c r="AC53" i="22" s="1"/>
  <c r="AC25" i="22"/>
  <c r="AC56" i="22" s="1"/>
  <c r="X25" i="22"/>
  <c r="X19" i="22"/>
  <c r="AA19" i="22"/>
  <c r="AA25" i="22"/>
  <c r="AA54" i="22" s="1"/>
  <c r="O28" i="22"/>
  <c r="N66" i="42" s="1"/>
  <c r="X16" i="22"/>
  <c r="X22" i="22"/>
  <c r="AA21" i="22"/>
  <c r="AA15" i="22"/>
  <c r="Z53" i="42" s="1"/>
  <c r="X21" i="22"/>
  <c r="X15" i="22"/>
  <c r="W56" i="42"/>
  <c r="Z61" i="42"/>
  <c r="W61" i="42"/>
  <c r="Z56" i="42"/>
  <c r="W62" i="42"/>
  <c r="Z62" i="42"/>
  <c r="Z66" i="42"/>
  <c r="Z65" i="42"/>
  <c r="W55" i="42"/>
  <c r="Z55" i="42"/>
  <c r="AD25" i="22"/>
  <c r="AD54" i="22" s="1"/>
  <c r="AD19" i="22"/>
  <c r="AD50" i="22" s="1"/>
  <c r="AC25" i="42" s="1"/>
  <c r="AC21" i="22"/>
  <c r="AB59" i="42" s="1"/>
  <c r="AC15" i="22"/>
  <c r="AB43" i="42" s="1"/>
  <c r="AD21" i="22"/>
  <c r="J23" i="22"/>
  <c r="I61" i="42" s="1"/>
  <c r="J18" i="22"/>
  <c r="I56" i="42" s="1"/>
  <c r="H77" i="42" s="1"/>
  <c r="K19" i="22"/>
  <c r="K52" i="22" s="1"/>
  <c r="I19" i="22"/>
  <c r="I42" i="22" s="1"/>
  <c r="O19" i="22"/>
  <c r="O46" i="22" s="1"/>
  <c r="K28" i="22"/>
  <c r="J66" i="42" s="1"/>
  <c r="H87" i="42" s="1"/>
  <c r="N28" i="22"/>
  <c r="M66" i="42" s="1"/>
  <c r="K24" i="22"/>
  <c r="J62" i="42" s="1"/>
  <c r="N18" i="22"/>
  <c r="M56" i="42" s="1"/>
  <c r="O18" i="22"/>
  <c r="N56" i="42" s="1"/>
  <c r="M18" i="22"/>
  <c r="L56" i="42" s="1"/>
  <c r="M24" i="22"/>
  <c r="L62" i="42" s="1"/>
  <c r="M28" i="22"/>
  <c r="L66" i="42" s="1"/>
  <c r="I87" i="42" s="1"/>
  <c r="J24" i="22"/>
  <c r="I62" i="42" s="1"/>
  <c r="H16" i="22"/>
  <c r="G54" i="42" s="1"/>
  <c r="I16" i="22"/>
  <c r="H54" i="42" s="1"/>
  <c r="H21" i="22"/>
  <c r="H15" i="22"/>
  <c r="Q15" i="22"/>
  <c r="S21" i="22"/>
  <c r="AC43" i="42"/>
  <c r="N43" i="42"/>
  <c r="R65" i="42"/>
  <c r="R43" i="42"/>
  <c r="T65" i="42"/>
  <c r="V65" i="42"/>
  <c r="V43" i="42"/>
  <c r="U65" i="42"/>
  <c r="P66" i="42"/>
  <c r="H66" i="42"/>
  <c r="G66" i="42"/>
  <c r="K21" i="22"/>
  <c r="K15" i="22"/>
  <c r="N25" i="22"/>
  <c r="N67" i="22" s="1"/>
  <c r="N19" i="22"/>
  <c r="N41" i="22" s="1"/>
  <c r="L25" i="22"/>
  <c r="L65" i="22" s="1"/>
  <c r="L19" i="22"/>
  <c r="L45" i="22" s="1"/>
  <c r="J21" i="22"/>
  <c r="J15" i="22"/>
  <c r="L21" i="22"/>
  <c r="L15" i="22"/>
  <c r="U15" i="22"/>
  <c r="U21" i="22"/>
  <c r="M15" i="22"/>
  <c r="M21" i="22"/>
  <c r="H25" i="22"/>
  <c r="H62" i="22" s="1"/>
  <c r="H19" i="22"/>
  <c r="H40" i="22" s="1"/>
  <c r="I15" i="22"/>
  <c r="I21" i="22"/>
  <c r="J22" i="22"/>
  <c r="I60" i="42" s="1"/>
  <c r="J16" i="22"/>
  <c r="I54" i="42" s="1"/>
  <c r="N15" i="22"/>
  <c r="N21" i="22"/>
  <c r="J28" i="18"/>
  <c r="J27" i="22" s="1"/>
  <c r="I65" i="42" s="1"/>
  <c r="K28" i="18"/>
  <c r="K27" i="22" s="1"/>
  <c r="K17" i="14"/>
  <c r="J19" i="22"/>
  <c r="J51" i="22" s="1"/>
  <c r="L24" i="22"/>
  <c r="K62" i="42" s="1"/>
  <c r="I28" i="18"/>
  <c r="I27" i="22" s="1"/>
  <c r="H65" i="42" s="1"/>
  <c r="W19" i="22"/>
  <c r="W48" i="22" s="1"/>
  <c r="V23" i="42" s="1"/>
  <c r="W21" i="22"/>
  <c r="V21" i="22"/>
  <c r="V15" i="22"/>
  <c r="V25" i="22"/>
  <c r="V54" i="22" s="1"/>
  <c r="V19" i="22"/>
  <c r="V52" i="22" s="1"/>
  <c r="O21" i="22"/>
  <c r="T25" i="22"/>
  <c r="T54" i="22" s="1"/>
  <c r="T15" i="22"/>
  <c r="T21" i="22"/>
  <c r="R19" i="22"/>
  <c r="R43" i="22" s="1"/>
  <c r="R25" i="22"/>
  <c r="R56" i="22" s="1"/>
  <c r="R15" i="22"/>
  <c r="R21" i="22"/>
  <c r="O56" i="22"/>
  <c r="O60" i="22"/>
  <c r="O64" i="22"/>
  <c r="O55" i="22"/>
  <c r="O59" i="22"/>
  <c r="O63" i="22"/>
  <c r="O67" i="22"/>
  <c r="O54" i="22"/>
  <c r="O58" i="22"/>
  <c r="O62" i="22"/>
  <c r="O66" i="22"/>
  <c r="O57" i="22"/>
  <c r="O65" i="22"/>
  <c r="O61" i="22"/>
  <c r="Q57" i="22"/>
  <c r="Q61" i="22"/>
  <c r="Q65" i="22"/>
  <c r="Q56" i="22"/>
  <c r="Q58" i="22"/>
  <c r="Q62" i="22"/>
  <c r="Q66" i="22"/>
  <c r="Q55" i="22"/>
  <c r="Q59" i="22"/>
  <c r="Q63" i="22"/>
  <c r="Q67" i="22"/>
  <c r="Q60" i="22"/>
  <c r="Q64" i="22"/>
  <c r="Q54" i="22"/>
  <c r="U54" i="22"/>
  <c r="U56" i="22"/>
  <c r="U58" i="22"/>
  <c r="U55" i="22"/>
  <c r="U57" i="22"/>
  <c r="U59" i="22"/>
  <c r="U63" i="22"/>
  <c r="U65" i="22"/>
  <c r="U60" i="22"/>
  <c r="U62" i="22"/>
  <c r="U64" i="22"/>
  <c r="U66" i="22"/>
  <c r="U61" i="22"/>
  <c r="U67" i="22"/>
  <c r="P59" i="42"/>
  <c r="I54" i="22"/>
  <c r="I58" i="22"/>
  <c r="I62" i="22"/>
  <c r="I66" i="22"/>
  <c r="I57" i="22"/>
  <c r="I61" i="22"/>
  <c r="I65" i="22"/>
  <c r="I56" i="22"/>
  <c r="I60" i="22"/>
  <c r="I64" i="22"/>
  <c r="I67" i="22"/>
  <c r="I63" i="22"/>
  <c r="I55" i="22"/>
  <c r="I59" i="22"/>
  <c r="M54" i="22"/>
  <c r="M58" i="22"/>
  <c r="M62" i="22"/>
  <c r="M66" i="22"/>
  <c r="M57" i="22"/>
  <c r="M61" i="22"/>
  <c r="M65" i="22"/>
  <c r="M56" i="22"/>
  <c r="M60" i="22"/>
  <c r="M64" i="22"/>
  <c r="M55" i="22"/>
  <c r="M67" i="22"/>
  <c r="M59" i="22"/>
  <c r="M63" i="22"/>
  <c r="N53" i="42"/>
  <c r="K56" i="22"/>
  <c r="K60" i="22"/>
  <c r="K64" i="22"/>
  <c r="K55" i="22"/>
  <c r="K59" i="22"/>
  <c r="K63" i="22"/>
  <c r="K67" i="22"/>
  <c r="K54" i="22"/>
  <c r="K58" i="22"/>
  <c r="K62" i="22"/>
  <c r="K66" i="22"/>
  <c r="K61" i="22"/>
  <c r="K65" i="22"/>
  <c r="K57" i="22"/>
  <c r="J55" i="22"/>
  <c r="J59" i="22"/>
  <c r="J63" i="22"/>
  <c r="J67" i="22"/>
  <c r="J54" i="22"/>
  <c r="J58" i="22"/>
  <c r="J62" i="22"/>
  <c r="J66" i="22"/>
  <c r="J57" i="22"/>
  <c r="J61" i="22"/>
  <c r="J65" i="22"/>
  <c r="J60" i="22"/>
  <c r="J64" i="22"/>
  <c r="J56" i="22"/>
  <c r="S55" i="22"/>
  <c r="S57" i="22"/>
  <c r="S59" i="22"/>
  <c r="S54" i="22"/>
  <c r="S56" i="22"/>
  <c r="S58" i="22"/>
  <c r="S60" i="22"/>
  <c r="S61" i="22"/>
  <c r="S63" i="22"/>
  <c r="S65" i="22"/>
  <c r="S67" i="22"/>
  <c r="S64" i="22"/>
  <c r="S66" i="22"/>
  <c r="S62" i="22"/>
  <c r="W55" i="22"/>
  <c r="W57" i="22"/>
  <c r="W54" i="22"/>
  <c r="W56" i="22"/>
  <c r="W58" i="22"/>
  <c r="W61" i="22"/>
  <c r="W63" i="22"/>
  <c r="W65" i="22"/>
  <c r="W67" i="22"/>
  <c r="W62" i="22"/>
  <c r="W59" i="22"/>
  <c r="W60" i="22"/>
  <c r="W64" i="22"/>
  <c r="W66" i="22"/>
  <c r="H18" i="22"/>
  <c r="L18" i="22"/>
  <c r="K56" i="42" s="1"/>
  <c r="Q18" i="22"/>
  <c r="P56" i="42" s="1"/>
  <c r="R17" i="22"/>
  <c r="Q55" i="42" s="1"/>
  <c r="S23" i="22"/>
  <c r="R61" i="42" s="1"/>
  <c r="W23" i="22"/>
  <c r="V61" i="42" s="1"/>
  <c r="K17" i="22"/>
  <c r="J55" i="42" s="1"/>
  <c r="H76" i="42" s="1"/>
  <c r="K23" i="22"/>
  <c r="J61" i="42" s="1"/>
  <c r="I23" i="22"/>
  <c r="H61" i="42" s="1"/>
  <c r="G82" i="42" s="1"/>
  <c r="I17" i="22"/>
  <c r="H55" i="42" s="1"/>
  <c r="G76" i="42" s="1"/>
  <c r="I86" i="42"/>
  <c r="G81" i="42"/>
  <c r="I76" i="42"/>
  <c r="G83" i="42"/>
  <c r="I82" i="42"/>
  <c r="Q49" i="22"/>
  <c r="Q43" i="22"/>
  <c r="U45" i="22"/>
  <c r="R53" i="42"/>
  <c r="V53" i="42"/>
  <c r="AC53" i="42"/>
  <c r="K42" i="22"/>
  <c r="U43" i="22"/>
  <c r="S41" i="22"/>
  <c r="T42" i="22"/>
  <c r="T48" i="22"/>
  <c r="U53" i="22"/>
  <c r="M51" i="22"/>
  <c r="M47" i="22"/>
  <c r="M52" i="22"/>
  <c r="M48" i="22"/>
  <c r="M53" i="22"/>
  <c r="M49" i="22"/>
  <c r="M40" i="22"/>
  <c r="M44" i="22"/>
  <c r="S52" i="22"/>
  <c r="S48" i="22"/>
  <c r="S53" i="22"/>
  <c r="S49" i="22"/>
  <c r="S45" i="22"/>
  <c r="S50" i="22"/>
  <c r="S46" i="22"/>
  <c r="AD45" i="22"/>
  <c r="AC20" i="42" s="1"/>
  <c r="S40" i="22"/>
  <c r="T41" i="22"/>
  <c r="H42" i="22"/>
  <c r="Q42" i="22"/>
  <c r="U42" i="22"/>
  <c r="M43" i="22"/>
  <c r="S44" i="22"/>
  <c r="M45" i="22"/>
  <c r="M46" i="22"/>
  <c r="U49" i="22"/>
  <c r="N51" i="22"/>
  <c r="M50" i="22"/>
  <c r="K53" i="22"/>
  <c r="O50" i="22"/>
  <c r="T53" i="22"/>
  <c r="T49" i="22"/>
  <c r="T45" i="22"/>
  <c r="T50" i="22"/>
  <c r="T46" i="22"/>
  <c r="T51" i="22"/>
  <c r="T47" i="22"/>
  <c r="T40" i="22"/>
  <c r="Q41" i="22"/>
  <c r="U41" i="22"/>
  <c r="M42" i="22"/>
  <c r="S43" i="22"/>
  <c r="T44" i="22"/>
  <c r="Q45" i="22"/>
  <c r="S51" i="22"/>
  <c r="Q50" i="22"/>
  <c r="Q46" i="22"/>
  <c r="Q51" i="22"/>
  <c r="Q47" i="22"/>
  <c r="Q52" i="22"/>
  <c r="Q48" i="22"/>
  <c r="U50" i="22"/>
  <c r="U46" i="22"/>
  <c r="U51" i="22"/>
  <c r="U47" i="22"/>
  <c r="U52" i="22"/>
  <c r="U48" i="22"/>
  <c r="Q40" i="22"/>
  <c r="U40" i="22"/>
  <c r="M41" i="22"/>
  <c r="S42" i="22"/>
  <c r="T43" i="22"/>
  <c r="Q44" i="22"/>
  <c r="U44" i="22"/>
  <c r="S47" i="22"/>
  <c r="T52" i="22"/>
  <c r="Q53" i="22"/>
  <c r="H53" i="22" l="1"/>
  <c r="H47" i="22"/>
  <c r="H51" i="22"/>
  <c r="H52" i="22"/>
  <c r="H50" i="22"/>
  <c r="V40" i="42"/>
  <c r="V30" i="42"/>
  <c r="AC49" i="22"/>
  <c r="AC46" i="22"/>
  <c r="V36" i="42"/>
  <c r="M59" i="42"/>
  <c r="I59" i="42"/>
  <c r="I32" i="42"/>
  <c r="I40" i="42"/>
  <c r="I31" i="42"/>
  <c r="I39" i="42"/>
  <c r="I30" i="42"/>
  <c r="I38" i="42"/>
  <c r="I29" i="42"/>
  <c r="I37" i="42"/>
  <c r="I36" i="42"/>
  <c r="I34" i="42"/>
  <c r="I42" i="42"/>
  <c r="I33" i="42"/>
  <c r="I41" i="42"/>
  <c r="I35" i="42"/>
  <c r="V42" i="42"/>
  <c r="V39" i="42"/>
  <c r="L53" i="42"/>
  <c r="S53" i="42"/>
  <c r="M53" i="42"/>
  <c r="V34" i="42"/>
  <c r="V31" i="42"/>
  <c r="G56" i="42"/>
  <c r="G77" i="42" s="1"/>
  <c r="P53" i="42"/>
  <c r="V37" i="42"/>
  <c r="V32" i="42"/>
  <c r="H31" i="42"/>
  <c r="H39" i="42"/>
  <c r="H30" i="42"/>
  <c r="H38" i="42"/>
  <c r="H29" i="42"/>
  <c r="H37" i="42"/>
  <c r="H36" i="42"/>
  <c r="H35" i="42"/>
  <c r="H33" i="42"/>
  <c r="H41" i="42"/>
  <c r="H32" i="42"/>
  <c r="H40" i="42"/>
  <c r="H42" i="42"/>
  <c r="H34" i="42"/>
  <c r="T43" i="42"/>
  <c r="G53" i="42"/>
  <c r="G22" i="42"/>
  <c r="G28" i="42"/>
  <c r="G27" i="42"/>
  <c r="G26" i="42"/>
  <c r="G15" i="42"/>
  <c r="G25" i="42"/>
  <c r="G17" i="42"/>
  <c r="V29" i="42"/>
  <c r="U29" i="42"/>
  <c r="H17" i="42"/>
  <c r="J53" i="42"/>
  <c r="G59" i="42"/>
  <c r="G37" i="42"/>
  <c r="V35" i="42"/>
  <c r="R59" i="42"/>
  <c r="U27" i="42"/>
  <c r="J59" i="42"/>
  <c r="AC29" i="42"/>
  <c r="V41" i="42"/>
  <c r="V38" i="42"/>
  <c r="I26" i="42"/>
  <c r="V33" i="42"/>
  <c r="AJ16" i="22"/>
  <c r="AJ22" i="22"/>
  <c r="W54" i="42"/>
  <c r="H46" i="22"/>
  <c r="G21" i="42" s="1"/>
  <c r="H41" i="22"/>
  <c r="G16" i="42" s="1"/>
  <c r="H44" i="22"/>
  <c r="G19" i="42" s="1"/>
  <c r="N52" i="22"/>
  <c r="Z43" i="42"/>
  <c r="G75" i="42"/>
  <c r="U222" i="45"/>
  <c r="V222" i="45"/>
  <c r="S228" i="45"/>
  <c r="T228" i="45"/>
  <c r="AD41" i="22"/>
  <c r="AC16" i="42" s="1"/>
  <c r="AA40" i="22"/>
  <c r="I53" i="22"/>
  <c r="H28" i="42" s="1"/>
  <c r="AA42" i="22"/>
  <c r="X50" i="22"/>
  <c r="W25" i="42" s="1"/>
  <c r="X47" i="22"/>
  <c r="W22" i="42" s="1"/>
  <c r="X42" i="22"/>
  <c r="W17" i="42" s="1"/>
  <c r="X51" i="22"/>
  <c r="W26" i="42" s="1"/>
  <c r="X53" i="22"/>
  <c r="W28" i="42" s="1"/>
  <c r="X41" i="22"/>
  <c r="W16" i="42" s="1"/>
  <c r="X48" i="22"/>
  <c r="W23" i="42" s="1"/>
  <c r="X52" i="22"/>
  <c r="W27" i="42" s="1"/>
  <c r="X49" i="22"/>
  <c r="W24" i="42" s="1"/>
  <c r="X40" i="22"/>
  <c r="W15" i="42" s="1"/>
  <c r="X43" i="22"/>
  <c r="W18" i="42" s="1"/>
  <c r="X45" i="22"/>
  <c r="W20" i="42" s="1"/>
  <c r="X66" i="22"/>
  <c r="W41" i="42" s="1"/>
  <c r="X67" i="22"/>
  <c r="W42" i="42" s="1"/>
  <c r="X60" i="22"/>
  <c r="W35" i="42" s="1"/>
  <c r="X64" i="22"/>
  <c r="W39" i="42" s="1"/>
  <c r="X57" i="22"/>
  <c r="W32" i="42" s="1"/>
  <c r="X61" i="22"/>
  <c r="W36" i="42" s="1"/>
  <c r="X54" i="22"/>
  <c r="W29" i="42" s="1"/>
  <c r="X56" i="22"/>
  <c r="W31" i="42" s="1"/>
  <c r="X59" i="22"/>
  <c r="W34" i="42" s="1"/>
  <c r="X65" i="22"/>
  <c r="W40" i="42" s="1"/>
  <c r="X58" i="22"/>
  <c r="W33" i="42" s="1"/>
  <c r="X62" i="22"/>
  <c r="W37" i="42" s="1"/>
  <c r="X55" i="22"/>
  <c r="W30" i="42" s="1"/>
  <c r="X63" i="22"/>
  <c r="W38" i="42" s="1"/>
  <c r="O52" i="22"/>
  <c r="AC59" i="42"/>
  <c r="J40" i="22"/>
  <c r="I15" i="42" s="1"/>
  <c r="N45" i="22"/>
  <c r="N53" i="22"/>
  <c r="N47" i="22"/>
  <c r="O49" i="22"/>
  <c r="W53" i="22"/>
  <c r="V28" i="42" s="1"/>
  <c r="N46" i="22"/>
  <c r="O42" i="22"/>
  <c r="O43" i="22"/>
  <c r="O45" i="22"/>
  <c r="O48" i="22"/>
  <c r="N42" i="22"/>
  <c r="O53" i="22"/>
  <c r="AD47" i="22"/>
  <c r="AC22" i="42" s="1"/>
  <c r="N50" i="22"/>
  <c r="O44" i="22"/>
  <c r="O40" i="22"/>
  <c r="O47" i="22"/>
  <c r="O41" i="22"/>
  <c r="N49" i="22"/>
  <c r="O51" i="22"/>
  <c r="N43" i="22"/>
  <c r="N44" i="22"/>
  <c r="N40" i="22"/>
  <c r="N48" i="22"/>
  <c r="AB53" i="42"/>
  <c r="K40" i="22"/>
  <c r="K51" i="22"/>
  <c r="W59" i="42"/>
  <c r="Z59" i="42"/>
  <c r="I50" i="22"/>
  <c r="H25" i="42" s="1"/>
  <c r="K43" i="22"/>
  <c r="K46" i="22"/>
  <c r="W53" i="42"/>
  <c r="W43" i="42"/>
  <c r="P43" i="42"/>
  <c r="W60" i="42"/>
  <c r="K44" i="22"/>
  <c r="K41" i="22"/>
  <c r="K48" i="22"/>
  <c r="K45" i="22"/>
  <c r="W47" i="22"/>
  <c r="V22" i="42" s="1"/>
  <c r="K47" i="22"/>
  <c r="K50" i="22"/>
  <c r="K49" i="22"/>
  <c r="W45" i="22"/>
  <c r="V20" i="42" s="1"/>
  <c r="I46" i="22"/>
  <c r="H21" i="42" s="1"/>
  <c r="T67" i="22"/>
  <c r="H82" i="42"/>
  <c r="AC42" i="22"/>
  <c r="AC55" i="22"/>
  <c r="AC45" i="22"/>
  <c r="AC47" i="22"/>
  <c r="AC41" i="22"/>
  <c r="AC50" i="22"/>
  <c r="R49" i="22"/>
  <c r="R50" i="22"/>
  <c r="I77" i="42"/>
  <c r="H83" i="42"/>
  <c r="I44" i="22"/>
  <c r="H19" i="42" s="1"/>
  <c r="I49" i="22"/>
  <c r="H24" i="42" s="1"/>
  <c r="I48" i="22"/>
  <c r="H23" i="42" s="1"/>
  <c r="I43" i="22"/>
  <c r="H18" i="42" s="1"/>
  <c r="I52" i="22"/>
  <c r="H27" i="42" s="1"/>
  <c r="I45" i="22"/>
  <c r="H20" i="42" s="1"/>
  <c r="I40" i="22"/>
  <c r="H15" i="42" s="1"/>
  <c r="I47" i="22"/>
  <c r="H22" i="42" s="1"/>
  <c r="I51" i="22"/>
  <c r="H26" i="42" s="1"/>
  <c r="I41" i="22"/>
  <c r="H16" i="42" s="1"/>
  <c r="R41" i="22"/>
  <c r="R53" i="22"/>
  <c r="R40" i="22"/>
  <c r="R52" i="22"/>
  <c r="H43" i="22"/>
  <c r="G18" i="42" s="1"/>
  <c r="R48" i="22"/>
  <c r="R46" i="22"/>
  <c r="R42" i="22"/>
  <c r="R47" i="22"/>
  <c r="R44" i="22"/>
  <c r="R51" i="22"/>
  <c r="R45" i="22"/>
  <c r="AA48" i="22"/>
  <c r="V53" i="22"/>
  <c r="U28" i="42" s="1"/>
  <c r="V45" i="22"/>
  <c r="U20" i="42" s="1"/>
  <c r="I83" i="42"/>
  <c r="H54" i="22"/>
  <c r="G29" i="42" s="1"/>
  <c r="N63" i="22"/>
  <c r="W52" i="22"/>
  <c r="V27" i="42" s="1"/>
  <c r="X44" i="22"/>
  <c r="W19" i="42" s="1"/>
  <c r="N65" i="22"/>
  <c r="AD66" i="22"/>
  <c r="AC41" i="42" s="1"/>
  <c r="AD56" i="22"/>
  <c r="AC31" i="42" s="1"/>
  <c r="AD57" i="22"/>
  <c r="AC32" i="42" s="1"/>
  <c r="AD62" i="22"/>
  <c r="AC37" i="42" s="1"/>
  <c r="AD64" i="22"/>
  <c r="AC39" i="42" s="1"/>
  <c r="AD67" i="22"/>
  <c r="AC42" i="42" s="1"/>
  <c r="AD63" i="22"/>
  <c r="AC38" i="42" s="1"/>
  <c r="H43" i="42"/>
  <c r="G88" i="42" s="1"/>
  <c r="AC60" i="22"/>
  <c r="AD65" i="22"/>
  <c r="AC40" i="42" s="1"/>
  <c r="AD55" i="22"/>
  <c r="AC30" i="42" s="1"/>
  <c r="AC59" i="22"/>
  <c r="U53" i="42"/>
  <c r="T59" i="42"/>
  <c r="U59" i="42"/>
  <c r="M43" i="42"/>
  <c r="AD61" i="22"/>
  <c r="AC36" i="42" s="1"/>
  <c r="AC67" i="22"/>
  <c r="S59" i="42"/>
  <c r="K53" i="42"/>
  <c r="K43" i="42"/>
  <c r="X46" i="22"/>
  <c r="W21" i="42" s="1"/>
  <c r="AC65" i="22"/>
  <c r="S43" i="42"/>
  <c r="K59" i="42"/>
  <c r="AD59" i="22"/>
  <c r="AC34" i="42" s="1"/>
  <c r="AD58" i="22"/>
  <c r="AC33" i="42" s="1"/>
  <c r="AC63" i="22"/>
  <c r="L59" i="42"/>
  <c r="I53" i="42"/>
  <c r="I43" i="42"/>
  <c r="J43" i="42"/>
  <c r="U43" i="42"/>
  <c r="T53" i="42"/>
  <c r="AC66" i="22"/>
  <c r="AC58" i="22"/>
  <c r="Q59" i="42"/>
  <c r="N59" i="42"/>
  <c r="L43" i="42"/>
  <c r="AD60" i="22"/>
  <c r="AC35" i="42" s="1"/>
  <c r="N66" i="22"/>
  <c r="AC64" i="22"/>
  <c r="AC54" i="22"/>
  <c r="Q53" i="42"/>
  <c r="Q43" i="42"/>
  <c r="H59" i="42"/>
  <c r="G80" i="42" s="1"/>
  <c r="G87" i="42"/>
  <c r="H53" i="42"/>
  <c r="H45" i="22"/>
  <c r="G20" i="42" s="1"/>
  <c r="H63" i="22"/>
  <c r="G38" i="42" s="1"/>
  <c r="H48" i="22"/>
  <c r="G23" i="42" s="1"/>
  <c r="H49" i="22"/>
  <c r="G24" i="42" s="1"/>
  <c r="H58" i="22"/>
  <c r="G33" i="42" s="1"/>
  <c r="H57" i="22"/>
  <c r="G32" i="42" s="1"/>
  <c r="AA47" i="22"/>
  <c r="AC44" i="22"/>
  <c r="AC43" i="22"/>
  <c r="V64" i="22"/>
  <c r="U39" i="42" s="1"/>
  <c r="V61" i="22"/>
  <c r="U36" i="42" s="1"/>
  <c r="J45" i="22"/>
  <c r="I20" i="42" s="1"/>
  <c r="AA51" i="22"/>
  <c r="L67" i="22"/>
  <c r="AA45" i="22"/>
  <c r="L46" i="22"/>
  <c r="AC48" i="22"/>
  <c r="AC40" i="22"/>
  <c r="AA46" i="22"/>
  <c r="AA49" i="22"/>
  <c r="AC52" i="22"/>
  <c r="J47" i="22"/>
  <c r="I22" i="42" s="1"/>
  <c r="AC62" i="22"/>
  <c r="AC61" i="22"/>
  <c r="L63" i="22"/>
  <c r="AA52" i="22"/>
  <c r="AA53" i="22"/>
  <c r="L61" i="22"/>
  <c r="AA50" i="22"/>
  <c r="AA41" i="22"/>
  <c r="AC51" i="22"/>
  <c r="AC57" i="22"/>
  <c r="L57" i="22"/>
  <c r="AD49" i="22"/>
  <c r="AC24" i="42" s="1"/>
  <c r="R55" i="22"/>
  <c r="AD42" i="22"/>
  <c r="AC17" i="42" s="1"/>
  <c r="AD40" i="22"/>
  <c r="AC15" i="42" s="1"/>
  <c r="AD53" i="22"/>
  <c r="AC28" i="42" s="1"/>
  <c r="R67" i="22"/>
  <c r="AD43" i="22"/>
  <c r="AC18" i="42" s="1"/>
  <c r="AD44" i="22"/>
  <c r="AC19" i="42" s="1"/>
  <c r="R54" i="22"/>
  <c r="AD48" i="22"/>
  <c r="AC23" i="42" s="1"/>
  <c r="L63" i="42"/>
  <c r="AD52" i="22"/>
  <c r="AC27" i="42" s="1"/>
  <c r="AD51" i="22"/>
  <c r="AC26" i="42" s="1"/>
  <c r="AD46" i="22"/>
  <c r="AC21" i="42" s="1"/>
  <c r="V67" i="22"/>
  <c r="U42" i="42" s="1"/>
  <c r="W46" i="22"/>
  <c r="V21" i="42" s="1"/>
  <c r="N61" i="22"/>
  <c r="N59" i="22"/>
  <c r="V65" i="22"/>
  <c r="U40" i="42" s="1"/>
  <c r="T66" i="22"/>
  <c r="H64" i="22"/>
  <c r="G39" i="42" s="1"/>
  <c r="H65" i="22"/>
  <c r="G40" i="42" s="1"/>
  <c r="W50" i="22"/>
  <c r="V25" i="42" s="1"/>
  <c r="N57" i="22"/>
  <c r="N55" i="22"/>
  <c r="V66" i="22"/>
  <c r="U41" i="42" s="1"/>
  <c r="V63" i="22"/>
  <c r="U38" i="42" s="1"/>
  <c r="T64" i="22"/>
  <c r="H67" i="22"/>
  <c r="G42" i="42" s="1"/>
  <c r="H61" i="22"/>
  <c r="G36" i="42" s="1"/>
  <c r="W51" i="22"/>
  <c r="V26" i="42" s="1"/>
  <c r="W42" i="22"/>
  <c r="V17" i="42" s="1"/>
  <c r="W49" i="22"/>
  <c r="V24" i="42" s="1"/>
  <c r="N62" i="22"/>
  <c r="V62" i="22"/>
  <c r="U37" i="42" s="1"/>
  <c r="V55" i="22"/>
  <c r="U30" i="42" s="1"/>
  <c r="H59" i="22"/>
  <c r="G34" i="42" s="1"/>
  <c r="N60" i="22"/>
  <c r="N58" i="22"/>
  <c r="V60" i="22"/>
  <c r="U35" i="42" s="1"/>
  <c r="V58" i="22"/>
  <c r="U33" i="42" s="1"/>
  <c r="AA62" i="22"/>
  <c r="H55" i="22"/>
  <c r="G30" i="42" s="1"/>
  <c r="W43" i="22"/>
  <c r="V18" i="42" s="1"/>
  <c r="N56" i="22"/>
  <c r="N54" i="22"/>
  <c r="V59" i="22"/>
  <c r="U34" i="42" s="1"/>
  <c r="V56" i="22"/>
  <c r="U31" i="42" s="1"/>
  <c r="H56" i="22"/>
  <c r="G31" i="42" s="1"/>
  <c r="H66" i="22"/>
  <c r="G41" i="42" s="1"/>
  <c r="N64" i="22"/>
  <c r="V57" i="22"/>
  <c r="U32" i="42" s="1"/>
  <c r="T63" i="42"/>
  <c r="H60" i="22"/>
  <c r="G35" i="42" s="1"/>
  <c r="G65" i="42"/>
  <c r="G86" i="42" s="1"/>
  <c r="J65" i="42"/>
  <c r="H86" i="42" s="1"/>
  <c r="J49" i="22"/>
  <c r="I24" i="42" s="1"/>
  <c r="AA60" i="22"/>
  <c r="J53" i="22"/>
  <c r="I28" i="42" s="1"/>
  <c r="AA43" i="22"/>
  <c r="R65" i="22"/>
  <c r="T65" i="22"/>
  <c r="T62" i="22"/>
  <c r="AA65" i="22"/>
  <c r="AA59" i="22"/>
  <c r="L59" i="22"/>
  <c r="W40" i="22"/>
  <c r="V15" i="42" s="1"/>
  <c r="W41" i="22"/>
  <c r="V16" i="42" s="1"/>
  <c r="W44" i="22"/>
  <c r="V19" i="42" s="1"/>
  <c r="J43" i="22"/>
  <c r="I18" i="42" s="1"/>
  <c r="L41" i="22"/>
  <c r="J48" i="22"/>
  <c r="I23" i="42" s="1"/>
  <c r="R66" i="22"/>
  <c r="R63" i="22"/>
  <c r="T63" i="22"/>
  <c r="T60" i="22"/>
  <c r="AA63" i="22"/>
  <c r="AA57" i="22"/>
  <c r="L55" i="22"/>
  <c r="L50" i="22"/>
  <c r="L48" i="22"/>
  <c r="AA44" i="22"/>
  <c r="J52" i="22"/>
  <c r="I27" i="42" s="1"/>
  <c r="L53" i="22"/>
  <c r="R64" i="22"/>
  <c r="R61" i="22"/>
  <c r="T61" i="22"/>
  <c r="T59" i="22"/>
  <c r="AA67" i="22"/>
  <c r="AA55" i="22"/>
  <c r="L66" i="22"/>
  <c r="L64" i="22"/>
  <c r="K18" i="14"/>
  <c r="L17" i="14"/>
  <c r="L49" i="22"/>
  <c r="L44" i="22"/>
  <c r="T57" i="42"/>
  <c r="L52" i="22"/>
  <c r="R62" i="22"/>
  <c r="R57" i="22"/>
  <c r="T56" i="22"/>
  <c r="T57" i="22"/>
  <c r="AA61" i="22"/>
  <c r="AA58" i="22"/>
  <c r="L54" i="22"/>
  <c r="L60" i="22"/>
  <c r="L47" i="22"/>
  <c r="S57" i="42"/>
  <c r="L43" i="22"/>
  <c r="R60" i="22"/>
  <c r="R58" i="22"/>
  <c r="T58" i="22"/>
  <c r="T55" i="22"/>
  <c r="AA66" i="22"/>
  <c r="AA56" i="22"/>
  <c r="L58" i="22"/>
  <c r="L56" i="22"/>
  <c r="J46" i="22"/>
  <c r="I21" i="42" s="1"/>
  <c r="J42" i="22"/>
  <c r="I17" i="42" s="1"/>
  <c r="L40" i="22"/>
  <c r="L51" i="22"/>
  <c r="J44" i="22"/>
  <c r="I19" i="42" s="1"/>
  <c r="L42" i="22"/>
  <c r="J50" i="22"/>
  <c r="I25" i="42" s="1"/>
  <c r="J41" i="22"/>
  <c r="I16" i="42" s="1"/>
  <c r="R59" i="22"/>
  <c r="AA64" i="22"/>
  <c r="L62" i="22"/>
  <c r="V63" i="42"/>
  <c r="V59" i="42"/>
  <c r="V47" i="22"/>
  <c r="U22" i="42" s="1"/>
  <c r="V48" i="22"/>
  <c r="U23" i="42" s="1"/>
  <c r="V41" i="22"/>
  <c r="U16" i="42" s="1"/>
  <c r="V50" i="22"/>
  <c r="U25" i="42" s="1"/>
  <c r="V40" i="22"/>
  <c r="U15" i="42" s="1"/>
  <c r="V43" i="22"/>
  <c r="U18" i="42" s="1"/>
  <c r="V44" i="22"/>
  <c r="U19" i="42" s="1"/>
  <c r="V51" i="22"/>
  <c r="U26" i="42" s="1"/>
  <c r="V46" i="22"/>
  <c r="U21" i="42" s="1"/>
  <c r="V42" i="22"/>
  <c r="U17" i="42" s="1"/>
  <c r="V49" i="22"/>
  <c r="U24" i="42" s="1"/>
  <c r="R63" i="42"/>
  <c r="R57" i="42"/>
  <c r="P63" i="42"/>
  <c r="P57" i="42"/>
  <c r="N63" i="42"/>
  <c r="L57" i="42"/>
  <c r="H63" i="42"/>
  <c r="J63" i="42"/>
  <c r="I63" i="42"/>
  <c r="I74" i="42" l="1"/>
  <c r="H80" i="42"/>
  <c r="G74" i="42"/>
  <c r="H74" i="42"/>
  <c r="Z16" i="22"/>
  <c r="Z22" i="22"/>
  <c r="AI37" i="42"/>
  <c r="AI41" i="42"/>
  <c r="AI42" i="42"/>
  <c r="AI30" i="42"/>
  <c r="AI34" i="42"/>
  <c r="AI38" i="42"/>
  <c r="AI39" i="42"/>
  <c r="AI29" i="42"/>
  <c r="AI36" i="42"/>
  <c r="AI35" i="42"/>
  <c r="AI32" i="42"/>
  <c r="AI40" i="42"/>
  <c r="AI33" i="42"/>
  <c r="AI31" i="42"/>
  <c r="AI16" i="42"/>
  <c r="AI20" i="42"/>
  <c r="AI21" i="42"/>
  <c r="AI15" i="42"/>
  <c r="AI24" i="42"/>
  <c r="AI28" i="42"/>
  <c r="AI17" i="42"/>
  <c r="AI25" i="42"/>
  <c r="AI18" i="42"/>
  <c r="AI22" i="42"/>
  <c r="AI23" i="42"/>
  <c r="AI26" i="42"/>
  <c r="AI19" i="42"/>
  <c r="AI27" i="42"/>
  <c r="AI60" i="42"/>
  <c r="AI54" i="42"/>
  <c r="AA22" i="22"/>
  <c r="AA16" i="22"/>
  <c r="U228" i="45"/>
  <c r="V228" i="45"/>
  <c r="AC63" i="42"/>
  <c r="AC57" i="42"/>
  <c r="M57" i="42"/>
  <c r="N57" i="42"/>
  <c r="J57" i="42"/>
  <c r="W63" i="42"/>
  <c r="Z63" i="42"/>
  <c r="Z57" i="42"/>
  <c r="W57" i="42"/>
  <c r="AB57" i="42"/>
  <c r="AB63" i="42"/>
  <c r="H57" i="42"/>
  <c r="Q57" i="42"/>
  <c r="I88" i="42"/>
  <c r="I80" i="42"/>
  <c r="G57" i="42"/>
  <c r="H88" i="42"/>
  <c r="M63" i="42"/>
  <c r="G63" i="42"/>
  <c r="G84" i="42" s="1"/>
  <c r="U63" i="42"/>
  <c r="H84" i="42"/>
  <c r="S63" i="42"/>
  <c r="K57" i="42"/>
  <c r="I78" i="42" s="1"/>
  <c r="I57" i="42"/>
  <c r="K63" i="42"/>
  <c r="I84" i="42" s="1"/>
  <c r="U57" i="42"/>
  <c r="L18" i="14"/>
  <c r="N17" i="14"/>
  <c r="N18" i="14" s="1"/>
  <c r="M17" i="14"/>
  <c r="V57" i="42"/>
  <c r="K22" i="22"/>
  <c r="K16" i="22"/>
  <c r="Q63" i="42"/>
  <c r="J17" i="42" l="1"/>
  <c r="J19" i="42"/>
  <c r="J25" i="42"/>
  <c r="J27" i="42"/>
  <c r="J23" i="42"/>
  <c r="J16" i="42"/>
  <c r="J18" i="42"/>
  <c r="J20" i="42"/>
  <c r="J24" i="42"/>
  <c r="J26" i="42"/>
  <c r="J15" i="42"/>
  <c r="J28" i="42"/>
  <c r="J22" i="42"/>
  <c r="J21" i="42"/>
  <c r="J31" i="42"/>
  <c r="J42" i="42"/>
  <c r="J39" i="42"/>
  <c r="J36" i="42"/>
  <c r="J30" i="42"/>
  <c r="J38" i="42"/>
  <c r="J33" i="42"/>
  <c r="J29" i="42"/>
  <c r="J37" i="42"/>
  <c r="J32" i="42"/>
  <c r="J35" i="42"/>
  <c r="J41" i="42"/>
  <c r="J40" i="42"/>
  <c r="J34" i="42"/>
  <c r="Z20" i="42"/>
  <c r="Z28" i="42"/>
  <c r="Z21" i="42"/>
  <c r="Z22" i="42"/>
  <c r="Z15" i="42"/>
  <c r="Z23" i="42"/>
  <c r="Z17" i="42"/>
  <c r="Z16" i="42"/>
  <c r="Z24" i="42"/>
  <c r="Z18" i="42"/>
  <c r="Z26" i="42"/>
  <c r="Z19" i="42"/>
  <c r="Z27" i="42"/>
  <c r="Z25" i="42"/>
  <c r="Y60" i="42"/>
  <c r="Y42" i="42"/>
  <c r="Y30" i="42"/>
  <c r="Y37" i="42"/>
  <c r="Y32" i="42"/>
  <c r="Y41" i="42"/>
  <c r="Y29" i="42"/>
  <c r="Y33" i="42"/>
  <c r="Y40" i="42"/>
  <c r="Y31" i="42"/>
  <c r="Y39" i="42"/>
  <c r="Y38" i="42"/>
  <c r="Y34" i="42"/>
  <c r="Y35" i="42"/>
  <c r="Y36" i="42"/>
  <c r="Z36" i="42"/>
  <c r="Z29" i="42"/>
  <c r="Z37" i="42"/>
  <c r="Z30" i="42"/>
  <c r="Z38" i="42"/>
  <c r="Z33" i="42"/>
  <c r="Z31" i="42"/>
  <c r="Z39" i="42"/>
  <c r="Z41" i="42"/>
  <c r="Z32" i="42"/>
  <c r="Z40" i="42"/>
  <c r="Z34" i="42"/>
  <c r="Z42" i="42"/>
  <c r="Z35" i="42"/>
  <c r="Y54" i="42"/>
  <c r="Y27" i="42"/>
  <c r="Y25" i="42"/>
  <c r="Y18" i="42"/>
  <c r="Y22" i="42"/>
  <c r="Y20" i="42"/>
  <c r="Y21" i="42"/>
  <c r="Y23" i="42"/>
  <c r="Y26" i="42"/>
  <c r="Y16" i="42"/>
  <c r="Y15" i="42"/>
  <c r="Y24" i="42"/>
  <c r="Y17" i="42"/>
  <c r="Y28" i="42"/>
  <c r="Y19" i="42"/>
  <c r="H78" i="42"/>
  <c r="AB16" i="22"/>
  <c r="AB22" i="22"/>
  <c r="Z54" i="42"/>
  <c r="Z60" i="42"/>
  <c r="AC16" i="22"/>
  <c r="AC22" i="22"/>
  <c r="G78" i="42"/>
  <c r="G85" i="42"/>
  <c r="J54" i="42"/>
  <c r="H75" i="42" s="1"/>
  <c r="J60" i="42"/>
  <c r="H81" i="42" s="1"/>
  <c r="O17" i="14"/>
  <c r="M18" i="14"/>
  <c r="N16" i="22"/>
  <c r="N22" i="22"/>
  <c r="L22" i="22"/>
  <c r="L16" i="22"/>
  <c r="G79" i="42"/>
  <c r="K41" i="42" l="1"/>
  <c r="K35" i="42"/>
  <c r="K32" i="42"/>
  <c r="K37" i="42"/>
  <c r="K30" i="42"/>
  <c r="K40" i="42"/>
  <c r="K29" i="42"/>
  <c r="K34" i="42"/>
  <c r="K31" i="42"/>
  <c r="K39" i="42"/>
  <c r="K42" i="42"/>
  <c r="K38" i="42"/>
  <c r="K33" i="42"/>
  <c r="K36" i="42"/>
  <c r="M36" i="42"/>
  <c r="M30" i="42"/>
  <c r="M41" i="42"/>
  <c r="M35" i="42"/>
  <c r="M38" i="42"/>
  <c r="M34" i="42"/>
  <c r="M29" i="42"/>
  <c r="M42" i="42"/>
  <c r="M37" i="42"/>
  <c r="M33" i="42"/>
  <c r="M31" i="42"/>
  <c r="M39" i="42"/>
  <c r="M32" i="42"/>
  <c r="M40" i="42"/>
  <c r="K23" i="42"/>
  <c r="K16" i="42"/>
  <c r="K18" i="42"/>
  <c r="K22" i="42"/>
  <c r="K26" i="42"/>
  <c r="K20" i="42"/>
  <c r="K17" i="42"/>
  <c r="K28" i="42"/>
  <c r="K25" i="42"/>
  <c r="K19" i="42"/>
  <c r="K27" i="42"/>
  <c r="K24" i="42"/>
  <c r="K21" i="42"/>
  <c r="K15" i="42"/>
  <c r="M20" i="42"/>
  <c r="M16" i="42"/>
  <c r="M26" i="42"/>
  <c r="M28" i="42"/>
  <c r="M24" i="42"/>
  <c r="M19" i="42"/>
  <c r="M22" i="42"/>
  <c r="M27" i="42"/>
  <c r="M21" i="42"/>
  <c r="M15" i="42"/>
  <c r="M18" i="42"/>
  <c r="M23" i="42"/>
  <c r="M17" i="42"/>
  <c r="M25" i="42"/>
  <c r="AA19" i="42"/>
  <c r="AA27" i="42"/>
  <c r="AA20" i="42"/>
  <c r="AA28" i="42"/>
  <c r="AA24" i="42"/>
  <c r="AA21" i="42"/>
  <c r="AA22" i="42"/>
  <c r="AA15" i="42"/>
  <c r="AA23" i="42"/>
  <c r="AA16" i="42"/>
  <c r="AA17" i="42"/>
  <c r="AA25" i="42"/>
  <c r="AA18" i="42"/>
  <c r="AA26" i="42"/>
  <c r="AA35" i="42"/>
  <c r="AA36" i="42"/>
  <c r="AA29" i="42"/>
  <c r="AA37" i="42"/>
  <c r="AA30" i="42"/>
  <c r="AA38" i="42"/>
  <c r="AA32" i="42"/>
  <c r="AA31" i="42"/>
  <c r="AA39" i="42"/>
  <c r="AA40" i="42"/>
  <c r="AA33" i="42"/>
  <c r="AA41" i="42"/>
  <c r="AA34" i="42"/>
  <c r="AA42" i="42"/>
  <c r="AB18" i="42"/>
  <c r="AB26" i="42"/>
  <c r="AB19" i="42"/>
  <c r="AB27" i="42"/>
  <c r="AB20" i="42"/>
  <c r="AB28" i="42"/>
  <c r="AB15" i="42"/>
  <c r="AB21" i="42"/>
  <c r="AB23" i="42"/>
  <c r="AB22" i="42"/>
  <c r="AB16" i="42"/>
  <c r="AB24" i="42"/>
  <c r="AB17" i="42"/>
  <c r="AB25" i="42"/>
  <c r="AB34" i="42"/>
  <c r="AB42" i="42"/>
  <c r="AB35" i="42"/>
  <c r="AB36" i="42"/>
  <c r="AB29" i="42"/>
  <c r="AB37" i="42"/>
  <c r="AB30" i="42"/>
  <c r="AB38" i="42"/>
  <c r="AB31" i="42"/>
  <c r="AB32" i="42"/>
  <c r="AB40" i="42"/>
  <c r="AB33" i="42"/>
  <c r="AB41" i="42"/>
  <c r="AB39" i="42"/>
  <c r="AA60" i="42"/>
  <c r="AA54" i="42"/>
  <c r="AB60" i="42"/>
  <c r="AB54" i="42"/>
  <c r="K60" i="42"/>
  <c r="M60" i="42"/>
  <c r="H85" i="42"/>
  <c r="H79" i="42"/>
  <c r="Q17" i="14"/>
  <c r="O18" i="14"/>
  <c r="K54" i="42"/>
  <c r="M54" i="42"/>
  <c r="M22" i="22"/>
  <c r="M16" i="22"/>
  <c r="L16" i="42" l="1"/>
  <c r="L24" i="42"/>
  <c r="L19" i="42"/>
  <c r="L15" i="42"/>
  <c r="L27" i="42"/>
  <c r="L23" i="42"/>
  <c r="L20" i="42"/>
  <c r="L18" i="42"/>
  <c r="L21" i="42"/>
  <c r="L17" i="42"/>
  <c r="L28" i="42"/>
  <c r="L25" i="42"/>
  <c r="L22" i="42"/>
  <c r="L26" i="42"/>
  <c r="L42" i="42"/>
  <c r="L37" i="42"/>
  <c r="L33" i="42"/>
  <c r="L36" i="42"/>
  <c r="L41" i="42"/>
  <c r="L38" i="42"/>
  <c r="L31" i="42"/>
  <c r="L32" i="42"/>
  <c r="L30" i="42"/>
  <c r="L40" i="42"/>
  <c r="L35" i="42"/>
  <c r="L39" i="42"/>
  <c r="L34" i="42"/>
  <c r="L29" i="42"/>
  <c r="L60" i="42"/>
  <c r="I81" i="42" s="1"/>
  <c r="O16" i="22"/>
  <c r="O22" i="22"/>
  <c r="Q18" i="14"/>
  <c r="R17" i="14"/>
  <c r="L54" i="42"/>
  <c r="I75" i="42" s="1"/>
  <c r="N18" i="42" l="1"/>
  <c r="N25" i="42"/>
  <c r="N21" i="42"/>
  <c r="N17" i="42"/>
  <c r="N28" i="42"/>
  <c r="N23" i="42"/>
  <c r="N20" i="42"/>
  <c r="N15" i="42"/>
  <c r="N19" i="42"/>
  <c r="N24" i="42"/>
  <c r="N27" i="42"/>
  <c r="N26" i="42"/>
  <c r="N16" i="42"/>
  <c r="N22" i="42"/>
  <c r="N41" i="42"/>
  <c r="N35" i="42"/>
  <c r="N33" i="42"/>
  <c r="N37" i="42"/>
  <c r="N39" i="42"/>
  <c r="N29" i="42"/>
  <c r="N31" i="42"/>
  <c r="N36" i="42"/>
  <c r="N38" i="42"/>
  <c r="N42" i="42"/>
  <c r="N40" i="42"/>
  <c r="N30" i="42"/>
  <c r="N34" i="42"/>
  <c r="N32" i="42"/>
  <c r="I85" i="42"/>
  <c r="I79" i="42"/>
  <c r="R18" i="14"/>
  <c r="S17" i="14"/>
  <c r="Q16" i="22"/>
  <c r="Q22" i="22"/>
  <c r="N60" i="42"/>
  <c r="N54" i="42"/>
  <c r="P36" i="42" l="1"/>
  <c r="P34" i="42"/>
  <c r="P33" i="42"/>
  <c r="P42" i="42"/>
  <c r="P29" i="42"/>
  <c r="P41" i="42"/>
  <c r="P31" i="42"/>
  <c r="P30" i="42"/>
  <c r="P39" i="42"/>
  <c r="P38" i="42"/>
  <c r="P37" i="42"/>
  <c r="P35" i="42"/>
  <c r="P32" i="42"/>
  <c r="P40" i="42"/>
  <c r="P28" i="42"/>
  <c r="P18" i="42"/>
  <c r="P27" i="42"/>
  <c r="P17" i="42"/>
  <c r="P26" i="42"/>
  <c r="P25" i="42"/>
  <c r="P15" i="42"/>
  <c r="P22" i="42"/>
  <c r="P23" i="42"/>
  <c r="P19" i="42"/>
  <c r="P21" i="42"/>
  <c r="P16" i="42"/>
  <c r="P20" i="42"/>
  <c r="P24" i="42"/>
  <c r="P60" i="42"/>
  <c r="P54" i="42"/>
  <c r="S18" i="14"/>
  <c r="T17" i="14"/>
  <c r="R16" i="22"/>
  <c r="R22" i="22"/>
  <c r="Q31" i="42" l="1"/>
  <c r="Q29" i="42"/>
  <c r="Q39" i="42"/>
  <c r="Q37" i="42"/>
  <c r="Q36" i="42"/>
  <c r="Q34" i="42"/>
  <c r="Q30" i="42"/>
  <c r="Q33" i="42"/>
  <c r="Q42" i="42"/>
  <c r="Q41" i="42"/>
  <c r="Q32" i="42"/>
  <c r="Q38" i="42"/>
  <c r="Q40" i="42"/>
  <c r="Q35" i="42"/>
  <c r="Q28" i="42"/>
  <c r="Q26" i="42"/>
  <c r="Q17" i="42"/>
  <c r="Q24" i="42"/>
  <c r="Q25" i="42"/>
  <c r="Q16" i="42"/>
  <c r="Q15" i="42"/>
  <c r="Q22" i="42"/>
  <c r="Q19" i="42"/>
  <c r="Q23" i="42"/>
  <c r="Q21" i="42"/>
  <c r="Q27" i="42"/>
  <c r="Q20" i="42"/>
  <c r="Q18" i="42"/>
  <c r="S22" i="22"/>
  <c r="S16" i="22"/>
  <c r="T18" i="14"/>
  <c r="U17" i="14"/>
  <c r="U18" i="14" s="1"/>
  <c r="Q60" i="42"/>
  <c r="Q54" i="42"/>
  <c r="R30" i="42" l="1"/>
  <c r="R34" i="42"/>
  <c r="R38" i="42"/>
  <c r="R42" i="42"/>
  <c r="R32" i="42"/>
  <c r="R31" i="42"/>
  <c r="R40" i="42"/>
  <c r="R39" i="42"/>
  <c r="R29" i="42"/>
  <c r="R36" i="42"/>
  <c r="R33" i="42"/>
  <c r="R35" i="42"/>
  <c r="R41" i="42"/>
  <c r="R37" i="42"/>
  <c r="R20" i="42"/>
  <c r="R19" i="42"/>
  <c r="R26" i="42"/>
  <c r="R28" i="42"/>
  <c r="R27" i="42"/>
  <c r="R17" i="42"/>
  <c r="R25" i="42"/>
  <c r="R16" i="42"/>
  <c r="R18" i="42"/>
  <c r="R22" i="42"/>
  <c r="R15" i="42"/>
  <c r="R24" i="42"/>
  <c r="R23" i="42"/>
  <c r="R21" i="42"/>
  <c r="U16" i="22"/>
  <c r="U22" i="22"/>
  <c r="T22" i="22"/>
  <c r="T16" i="22"/>
  <c r="R54" i="42"/>
  <c r="R60" i="42"/>
  <c r="S17" i="42" l="1"/>
  <c r="S21" i="42"/>
  <c r="S25" i="42"/>
  <c r="S18" i="42"/>
  <c r="S19" i="42"/>
  <c r="S23" i="42"/>
  <c r="S26" i="42"/>
  <c r="S27" i="42"/>
  <c r="S15" i="42"/>
  <c r="S16" i="42"/>
  <c r="S24" i="42"/>
  <c r="S20" i="42"/>
  <c r="S22" i="42"/>
  <c r="S28" i="42"/>
  <c r="S33" i="42"/>
  <c r="S29" i="42"/>
  <c r="S41" i="42"/>
  <c r="S37" i="42"/>
  <c r="S35" i="42"/>
  <c r="S38" i="42"/>
  <c r="S34" i="42"/>
  <c r="S32" i="42"/>
  <c r="S31" i="42"/>
  <c r="S42" i="42"/>
  <c r="S40" i="42"/>
  <c r="S39" i="42"/>
  <c r="S30" i="42"/>
  <c r="S36" i="42"/>
  <c r="T18" i="42"/>
  <c r="T27" i="42"/>
  <c r="T26" i="42"/>
  <c r="T25" i="42"/>
  <c r="T16" i="42"/>
  <c r="T15" i="42"/>
  <c r="T17" i="42"/>
  <c r="T23" i="42"/>
  <c r="T20" i="42"/>
  <c r="T24" i="42"/>
  <c r="T22" i="42"/>
  <c r="T21" i="42"/>
  <c r="T19" i="42"/>
  <c r="T28" i="42"/>
  <c r="T32" i="42"/>
  <c r="T36" i="42"/>
  <c r="T40" i="42"/>
  <c r="T30" i="42"/>
  <c r="T29" i="42"/>
  <c r="T38" i="42"/>
  <c r="T41" i="42"/>
  <c r="T37" i="42"/>
  <c r="T35" i="42"/>
  <c r="T42" i="42"/>
  <c r="T34" i="42"/>
  <c r="T33" i="42"/>
  <c r="T31" i="42"/>
  <c r="T39" i="42"/>
  <c r="S54" i="42"/>
  <c r="S60" i="42"/>
  <c r="T60" i="42"/>
  <c r="T54" i="42"/>
  <c r="AK78" i="22" l="1"/>
  <c r="AL95" i="22" l="1"/>
  <c r="AL103" i="22"/>
  <c r="AL96" i="22"/>
  <c r="AL104" i="22"/>
  <c r="AL97" i="22"/>
  <c r="AL105" i="22"/>
  <c r="AL98" i="22"/>
  <c r="AL99" i="22"/>
  <c r="AL100" i="22"/>
  <c r="AL93" i="22"/>
  <c r="AL94" i="22"/>
  <c r="AL102" i="22"/>
  <c r="AL101" i="22"/>
  <c r="AL78" i="22"/>
  <c r="AL79" i="22"/>
  <c r="AL87" i="22"/>
  <c r="AL80" i="22"/>
  <c r="AL88" i="22"/>
  <c r="AL81" i="22"/>
  <c r="AL89" i="22"/>
  <c r="AL82" i="22"/>
  <c r="AL90" i="22"/>
  <c r="AL83" i="22"/>
  <c r="AL91" i="22"/>
  <c r="AL84" i="22"/>
  <c r="AL86" i="22"/>
  <c r="AL85" i="22"/>
  <c r="AK100" i="22"/>
  <c r="AK93" i="22"/>
  <c r="AK101" i="22"/>
  <c r="AK96" i="22"/>
  <c r="AK104" i="22"/>
  <c r="AK103" i="22"/>
  <c r="AK99" i="22"/>
  <c r="AK95" i="22"/>
  <c r="AK98" i="22"/>
  <c r="AK94" i="22"/>
  <c r="AK102" i="22"/>
  <c r="AK97" i="22"/>
  <c r="AK105" i="22"/>
  <c r="AK88" i="22"/>
  <c r="AK80" i="22"/>
  <c r="AK87" i="22"/>
  <c r="AK86" i="22"/>
  <c r="AK85" i="22"/>
  <c r="AK79" i="22"/>
  <c r="AK90" i="22"/>
  <c r="AK84" i="22"/>
  <c r="AK83" i="22"/>
  <c r="AK91" i="22"/>
  <c r="AK82" i="22"/>
  <c r="AK89" i="22"/>
  <c r="AK81" i="22"/>
  <c r="AK58" i="42" l="1"/>
  <c r="AK64" i="42"/>
  <c r="AJ58" i="42"/>
  <c r="AJ6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Z11" authorId="0" shapeId="0" xr:uid="{0385CAB5-1C6A-4C8A-A646-0DC0DFE56BA1}">
      <text>
        <r>
          <rPr>
            <b/>
            <sz val="9"/>
            <color indexed="81"/>
            <rFont val="Tahoma"/>
            <family val="2"/>
          </rPr>
          <t>Updated formula in column Z where the wrong price cap periods were reflected - historic issue only when price cap models were extended to 2030.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Nicholas Phillips</author>
  </authors>
  <commentList>
    <comment ref="B6" authorId="0" shapeId="0" xr:uid="{00000000-0006-0000-0700-000001000000}">
      <text>
        <r>
          <rPr>
            <sz val="9"/>
            <color indexed="81"/>
            <rFont val="Tahoma"/>
            <family val="2"/>
          </rPr>
          <t>The values in this tab are not updated, they are updated in the default tariff cap model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AB14" authorId="0" shapeId="0" xr:uid="{F9C9F019-C862-46DA-8239-0194E2B56D6A}">
      <text>
        <r>
          <rPr>
            <b/>
            <sz val="9"/>
            <color indexed="81"/>
            <rFont val="Tahoma"/>
            <family val="2"/>
          </rPr>
          <t xml:space="preserve">Final buy out price published in late February. Included most up to date input available. </t>
        </r>
      </text>
    </comment>
    <comment ref="AC14" authorId="0"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Graham Reeve</author>
    <author>Simon McKean</author>
    <author>Nicholas Phillips</author>
    <author>Philip Brodie</author>
    <author>Olivia Jones</author>
    <author>Michael Smith</author>
  </authors>
  <commentList>
    <comment ref="C13" authorId="0"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1" shapeId="0" xr:uid="{00000000-0006-0000-0B00-000002000000}">
      <text>
        <r>
          <rPr>
            <sz val="9"/>
            <color indexed="81"/>
            <rFont val="Tahoma"/>
            <family val="2"/>
          </rPr>
          <t>Updated using BEIS latest IA</t>
        </r>
      </text>
    </comment>
    <comment ref="V13" authorId="2" shapeId="0" xr:uid="{00000000-0006-0000-0B00-000003000000}">
      <text>
        <r>
          <rPr>
            <sz val="9"/>
            <color indexed="81"/>
            <rFont val="Tahoma"/>
            <family val="2"/>
          </rPr>
          <t>Updated using BEIS latest IA</t>
        </r>
      </text>
    </comment>
    <comment ref="X13" authorId="3"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3"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4"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5"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2"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3" shapeId="0" xr:uid="{6F8984E3-2669-44AA-ACB2-A2EA16333613}">
      <text>
        <r>
          <rPr>
            <sz val="9"/>
            <color indexed="81"/>
            <rFont val="Tahoma"/>
            <family val="2"/>
          </rPr>
          <t>Our best estimate is the same as the value used in the previous cap period.</t>
        </r>
      </text>
    </comment>
    <comment ref="R22" authorId="4"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5"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2"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3" shapeId="0" xr:uid="{DB20913E-1432-42D5-A530-1DD0CD1675F1}">
      <text>
        <r>
          <rPr>
            <sz val="9"/>
            <color indexed="81"/>
            <rFont val="Tahoma"/>
            <family val="2"/>
          </rPr>
          <t xml:space="preserve">Our best estimate is the same as the value used in the previous cap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Ryan Rimkus</author>
    <author>Olivia Jones</author>
    <author>Michael Smith</author>
    <author>Simon McKean</author>
    <author>Nicholas Phillips</author>
    <author>Ben Carlile</author>
    <author>Philip Brodie</author>
  </authors>
  <commentList>
    <comment ref="D13" authorId="0"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legislation(https://www.legislation.gov.uk/uksi/2022/1073/contents/made Scotland). These values have already been uprated for inflation. 
</t>
        </r>
      </text>
    </comment>
    <comment ref="R13" authorId="1" shapeId="0" xr:uid="{00000000-0006-0000-0C00-000002000000}">
      <text>
        <r>
          <rPr>
            <sz val="9"/>
            <color indexed="81"/>
            <rFont val="Tahoma"/>
            <family val="2"/>
          </rPr>
          <t xml:space="preserve">BEIS target spend for 2018/19 has been updated with inflation as per the WHD regulations. </t>
        </r>
      </text>
    </comment>
    <comment ref="T13" authorId="2" shapeId="0" xr:uid="{00000000-0006-0000-0C00-000003000000}">
      <text>
        <r>
          <rPr>
            <sz val="9"/>
            <color indexed="81"/>
            <rFont val="Tahoma"/>
            <family val="2"/>
          </rPr>
          <t xml:space="preserve">BEIS target spend for 2019/20 has been updated with inflation as per the WHD regulations. </t>
        </r>
      </text>
    </comment>
    <comment ref="X13" authorId="3"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R14" authorId="1" shapeId="0" xr:uid="{00000000-0006-0000-0C00-000004000000}">
      <text>
        <r>
          <rPr>
            <sz val="9"/>
            <color indexed="81"/>
            <rFont val="Tahoma"/>
            <family val="2"/>
          </rPr>
          <t xml:space="preserve">We have assumed the same core/non-core split as the last period. </t>
        </r>
      </text>
    </comment>
    <comment ref="T14" authorId="2" shapeId="0" xr:uid="{00000000-0006-0000-0C00-000005000000}">
      <text>
        <r>
          <rPr>
            <sz val="9"/>
            <color indexed="81"/>
            <rFont val="Tahoma"/>
            <family val="2"/>
          </rPr>
          <t xml:space="preserve">We have assumed the same core/non-core split as the last period.
</t>
        </r>
      </text>
    </comment>
    <comment ref="V14" authorId="4" shapeId="0" xr:uid="{00000000-0006-0000-0C00-000006000000}">
      <text>
        <r>
          <rPr>
            <sz val="9"/>
            <color indexed="81"/>
            <rFont val="Tahoma"/>
            <family val="2"/>
          </rPr>
          <t>We have assumed the same core/non-core split as the last period.</t>
        </r>
      </text>
    </comment>
    <comment ref="AF14" authorId="5" shapeId="0" xr:uid="{A7C59831-666B-4A15-B98D-2FD48322CF30}">
      <text>
        <r>
          <rPr>
            <b/>
            <sz val="9"/>
            <color indexed="81"/>
            <rFont val="Tahoma"/>
            <family val="2"/>
          </rPr>
          <t>Our best estimate is assuming the same proportion split as last FY.</t>
        </r>
      </text>
    </comment>
    <comment ref="AJ14" authorId="5" shapeId="0" xr:uid="{DB10D85A-7699-47A7-B3D9-DA77709A645E}">
      <text>
        <r>
          <rPr>
            <b/>
            <sz val="9"/>
            <color indexed="81"/>
            <rFont val="Tahoma"/>
            <family val="2"/>
          </rPr>
          <t>Our best estimate is assuming the same proportion split as last FY</t>
        </r>
      </text>
    </comment>
    <comment ref="R15" authorId="1" shapeId="0" xr:uid="{00000000-0006-0000-0C00-000007000000}">
      <text>
        <r>
          <rPr>
            <sz val="9"/>
            <color indexed="81"/>
            <rFont val="Tahoma"/>
            <family val="2"/>
          </rPr>
          <t xml:space="preserve">We have assumed the same core/non-core split as the last period. </t>
        </r>
      </text>
    </comment>
    <comment ref="T15" authorId="2" shapeId="0" xr:uid="{00000000-0006-0000-0C00-000008000000}">
      <text>
        <r>
          <rPr>
            <sz val="9"/>
            <color indexed="81"/>
            <rFont val="Tahoma"/>
            <family val="2"/>
          </rPr>
          <t>We have assumed the same core/non-core split as the last period.</t>
        </r>
      </text>
    </comment>
    <comment ref="V15" authorId="4" shapeId="0" xr:uid="{00000000-0006-0000-0C00-000009000000}">
      <text>
        <r>
          <rPr>
            <sz val="9"/>
            <color indexed="81"/>
            <rFont val="Tahoma"/>
            <family val="2"/>
          </rPr>
          <t>We have assumed the same core/non-core split as the last period.</t>
        </r>
      </text>
    </comment>
    <comment ref="R16" authorId="1"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2"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4"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6" shapeId="0" xr:uid="{63EF8CDE-97EC-40B8-810C-DC6BD5ACED65}">
      <text>
        <r>
          <rPr>
            <sz val="9"/>
            <color indexed="81"/>
            <rFont val="Tahoma"/>
            <family val="2"/>
          </rPr>
          <t xml:space="preserve">Our best estimate is the same as the value used in the previous cap period.
</t>
        </r>
      </text>
    </comment>
    <comment ref="R17" authorId="1" shapeId="0" xr:uid="{00000000-0006-0000-0C00-00000D000000}">
      <text>
        <r>
          <rPr>
            <sz val="9"/>
            <color indexed="81"/>
            <rFont val="Tahoma"/>
            <family val="2"/>
          </rPr>
          <t>Our best estimate is the same as the last period.</t>
        </r>
      </text>
    </comment>
    <comment ref="T17" authorId="2" shapeId="0" xr:uid="{00000000-0006-0000-0C00-00000E000000}">
      <text>
        <r>
          <rPr>
            <sz val="9"/>
            <color indexed="81"/>
            <rFont val="Tahoma"/>
            <family val="2"/>
          </rPr>
          <t xml:space="preserve">Our best estimate is the same as the last period.
</t>
        </r>
      </text>
    </comment>
    <comment ref="V17" authorId="4" shapeId="0" xr:uid="{00000000-0006-0000-0C00-00000F000000}">
      <text>
        <r>
          <rPr>
            <sz val="9"/>
            <color indexed="81"/>
            <rFont val="Tahoma"/>
            <family val="2"/>
          </rPr>
          <t xml:space="preserve">Our best estimate is the same as the last period.
</t>
        </r>
      </text>
    </comment>
    <comment ref="X17" authorId="6" shapeId="0" xr:uid="{3C564412-E210-4F3F-9F95-17A239E38B68}">
      <text>
        <r>
          <rPr>
            <sz val="9"/>
            <color indexed="81"/>
            <rFont val="Tahoma"/>
            <family val="2"/>
          </rPr>
          <t>Our best estimate is the same as the value used in the previous cap period.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V14" authorId="0"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0" shapeId="0" xr:uid="{00000000-0006-0000-0D00-000002000000}">
      <text>
        <r>
          <rPr>
            <sz val="9"/>
            <color indexed="81"/>
            <rFont val="Tahoma"/>
            <family val="2"/>
          </rPr>
          <t>Cell updated with November OBR forecast of RPI for 20/21.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Jonathan Sweeney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Ben Carlile</author>
  </authors>
  <commentList>
    <comment ref="AJ15" authorId="0" shapeId="0" xr:uid="{D7C8C232-AB51-483F-8E3A-9A8E5FDA7B93}">
      <text>
        <r>
          <rPr>
            <b/>
            <sz val="9"/>
            <color indexed="81"/>
            <rFont val="Tahoma"/>
            <family val="2"/>
          </rPr>
          <t>For the first six months of the scheme operational costs include the cost to implement the scheme. This has been combined with the ongoing operational costs.</t>
        </r>
      </text>
    </comment>
  </commentList>
</comments>
</file>

<file path=xl/sharedStrings.xml><?xml version="1.0" encoding="utf-8"?>
<sst xmlns="http://schemas.openxmlformats.org/spreadsheetml/2006/main" count="4216" uniqueCount="508">
  <si>
    <t xml:space="preserve"> </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</si>
  <si>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</si>
  <si>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</si>
  <si>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</si>
  <si>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</si>
  <si>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</si>
  <si>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</si>
  <si>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</si>
  <si>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</si>
  <si>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</si>
  <si>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</si>
  <si>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</si>
  <si>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</si>
  <si>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</si>
  <si>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</si>
  <si>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</si>
  <si>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</si>
  <si>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</si>
  <si>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</si>
  <si>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</si>
  <si>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</si>
  <si>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</si>
  <si>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</si>
  <si>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</si>
  <si>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</si>
  <si>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</si>
  <si>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</si>
  <si>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</si>
  <si>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</si>
  <si>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</si>
  <si>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</si>
  <si>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</si>
  <si>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</si>
  <si>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</si>
  <si>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</si>
  <si>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</si>
  <si>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</si>
  <si>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 xml:space="preserve">- Corrected RPI fiscal year continuity in section 3 of ‘3i New FiT methodology’.
- Links updated throughout
- Updated the name of ECO+ to Great British Insulation Scheme (GBIS) </t>
  </si>
  <si>
    <t>V1.18</t>
  </si>
  <si>
    <t>- Corrected historically incorrect data for February 2023 outputs in tab 1a and 2a
- Policy cost inputs updated for price cap period 01 April 2024 to 30 September 2024
- Links updated throughout
- Removed Green import exemptions in New Fit Methodology as the price cap now encapsulates the period April 2023 (where the exemption ended)
- For WHD, we have assumed the same proportion split for core and non-core spending where inputs are not available
- Assumed 100% Energy Intensive Industry exemption scenario where inputs are available</t>
  </si>
  <si>
    <t>V1.19</t>
  </si>
  <si>
    <t>- Policy cost inputs updated for price cap period 01 October 2024 to 31 December 2024
- Links updated throughout</t>
  </si>
  <si>
    <t>V1.20</t>
  </si>
  <si>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</si>
  <si>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</si>
  <si>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</si>
  <si>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</si>
  <si>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</si>
  <si>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</si>
  <si>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</si>
  <si>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</si>
  <si>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</si>
  <si>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</si>
  <si>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</si>
  <si>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</si>
  <si>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</si>
  <si>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</si>
  <si>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</si>
  <si>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</si>
  <si>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</si>
  <si>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</si>
  <si>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</si>
  <si>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</si>
  <si>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</si>
  <si>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</si>
  <si>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</si>
  <si>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</si>
  <si>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</si>
  <si>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</si>
  <si>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</si>
  <si>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</si>
  <si>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</si>
  <si>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</si>
  <si>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</si>
  <si>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</si>
  <si>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</si>
  <si>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</si>
  <si>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</si>
  <si>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</si>
  <si>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</si>
  <si>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</si>
  <si>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</si>
  <si>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</si>
  <si>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</si>
  <si>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</si>
  <si>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</si>
  <si>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</si>
  <si>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</si>
  <si>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</si>
  <si>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</si>
  <si>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3k NCC</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</si>
  <si>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</si>
  <si>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</si>
  <si>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</si>
  <si>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</si>
  <si>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</si>
  <si>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</si>
  <si>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</si>
  <si>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</si>
  <si>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</si>
  <si>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</si>
  <si>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</si>
  <si>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</si>
  <si>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</si>
  <si>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</si>
  <si>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</si>
  <si>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</si>
  <si>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</si>
  <si>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</si>
  <si>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</si>
  <si>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</si>
  <si>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</si>
  <si>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</si>
  <si>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</si>
  <si>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</si>
  <si>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</si>
  <si>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</si>
  <si>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</si>
  <si>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</si>
  <si>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</si>
  <si>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</si>
  <si>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</si>
  <si>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</si>
  <si>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</si>
  <si>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</si>
  <si>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</si>
  <si>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</si>
  <si>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</si>
  <si>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</si>
  <si>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</si>
  <si>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</si>
  <si>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</si>
  <si>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</si>
  <si>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</si>
  <si>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</si>
  <si>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</si>
  <si>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</si>
  <si>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</si>
  <si>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</si>
  <si>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</si>
  <si>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</si>
  <si>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</si>
  <si>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</si>
  <si>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</si>
  <si>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</si>
  <si>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</si>
  <si>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</si>
  <si>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</si>
  <si>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</si>
  <si>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</si>
  <si>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</si>
  <si>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</si>
  <si>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</si>
  <si>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</si>
  <si>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</si>
  <si>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</si>
  <si>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</si>
  <si>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</si>
  <si>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</si>
  <si>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</si>
  <si>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</si>
  <si>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</si>
  <si>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</si>
  <si>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</si>
  <si>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</si>
  <si>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</si>
  <si>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</si>
  <si>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</si>
  <si>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</si>
  <si>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</si>
  <si>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</si>
  <si>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</si>
  <si>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</si>
  <si>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</si>
  <si>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</si>
  <si>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</si>
  <si>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</si>
  <si>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</si>
  <si>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</si>
  <si>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</si>
  <si>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</si>
  <si>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</si>
  <si>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</si>
  <si>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</si>
  <si>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</si>
  <si>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</si>
  <si>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</si>
  <si>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</si>
  <si>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</si>
  <si>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</si>
  <si>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</si>
  <si>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</si>
  <si>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</si>
  <si>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</si>
  <si>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</si>
  <si>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</si>
  <si>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</si>
  <si>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</si>
  <si>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</si>
  <si>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</si>
  <si>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</si>
  <si>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</si>
  <si>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</si>
  <si>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</si>
  <si>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</si>
  <si>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</si>
  <si>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</si>
  <si>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</si>
  <si>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</si>
  <si>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</si>
  <si>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</si>
  <si>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</si>
  <si>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</si>
  <si>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</si>
  <si>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</si>
  <si>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</si>
  <si>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</si>
  <si>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</si>
  <si>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</si>
  <si>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</si>
  <si>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</si>
  <si>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</si>
  <si>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</si>
  <si>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</si>
  <si>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</si>
  <si>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</si>
  <si>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</si>
  <si>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</si>
  <si>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</si>
  <si>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</si>
  <si>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</si>
  <si>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</si>
  <si>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</si>
  <si>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</si>
  <si>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</si>
  <si>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</si>
  <si>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</si>
  <si>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</si>
  <si>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</si>
  <si>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</si>
  <si>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</si>
  <si>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</si>
  <si>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</si>
  <si>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</si>
  <si>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</si>
  <si>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</si>
  <si>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</si>
  <si>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</si>
  <si>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</si>
  <si>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</si>
  <si>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</si>
  <si>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</si>
  <si>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</si>
  <si>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</si>
  <si>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</si>
  <si>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</si>
  <si>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</si>
  <si>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</si>
  <si>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</si>
  <si>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</si>
  <si>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</si>
  <si>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</si>
  <si>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</si>
  <si>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</si>
  <si>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</si>
  <si>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</si>
  <si>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NCC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</si>
  <si>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</si>
  <si>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</si>
  <si>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</si>
  <si>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</si>
  <si>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</si>
  <si>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</si>
  <si>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with losses applied.</t>
  </si>
  <si>
    <t>1. Summarise estimates for individual schemes (before losses multiplier applied for Cfd and AAHEDC)</t>
  </si>
  <si>
    <t>£/MWh at GSP</t>
  </si>
  <si>
    <t>NCC</t>
  </si>
  <si>
    <t>£/MWh at Transmission level</t>
  </si>
  <si>
    <t>2. Apply losses multiplier for AAHEDC</t>
  </si>
  <si>
    <t>Region name</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</si>
  <si>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</si>
  <si>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</si>
  <si>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</si>
  <si>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</si>
  <si>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</si>
  <si>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</si>
  <si>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</si>
  <si>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</si>
  <si>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</si>
  <si>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</si>
  <si>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</si>
  <si>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</si>
  <si>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</si>
  <si>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Final level of the Renewables Obligation for the scheme year, as published by DESNZ</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</si>
  <si>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</si>
  <si>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</si>
  <si>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</si>
  <si>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</si>
  <si>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</si>
  <si>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</si>
  <si>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</si>
  <si>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</si>
  <si>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</si>
  <si>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</si>
  <si>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</si>
  <si>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</si>
  <si>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</si>
  <si>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</si>
  <si>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</si>
  <si>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</si>
  <si>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</si>
  <si>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</si>
  <si>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</si>
  <si>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</si>
  <si>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</si>
  <si>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</si>
  <si>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</si>
  <si>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</si>
  <si>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</si>
  <si>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</si>
  <si>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</si>
  <si>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</si>
  <si>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</si>
  <si>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</si>
  <si>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</si>
  <si>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</si>
  <si>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</si>
  <si>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</si>
  <si>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</si>
  <si>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t>DESNZ impact assessment for ECO4</t>
  </si>
  <si>
    <r>
      <t xml:space="preserve">Annualised costs for scheme year attributed to electricity - </t>
    </r>
    <r>
      <rPr>
        <b/>
        <sz val="9"/>
        <color theme="1"/>
        <rFont val="Verdana"/>
        <family val="2"/>
      </rPr>
      <t>ECO4</t>
    </r>
  </si>
  <si>
    <r>
      <t>Annualised costs for scheme year attributed to gas - Great British Insulation Scheme (</t>
    </r>
    <r>
      <rPr>
        <b/>
        <sz val="9"/>
        <color theme="1"/>
        <rFont val="Verdana"/>
        <family val="2"/>
      </rPr>
      <t>GBIS</t>
    </r>
    <r>
      <rPr>
        <sz val="9"/>
        <color theme="1"/>
        <rFont val="Verdana"/>
        <family val="2"/>
      </rPr>
      <t xml:space="preserve">) - formally </t>
    </r>
    <r>
      <rPr>
        <b/>
        <sz val="9"/>
        <color theme="1"/>
        <rFont val="Verdana"/>
        <family val="2"/>
      </rPr>
      <t>ECO+</t>
    </r>
  </si>
  <si>
    <t>DESNZ impact assessment for GBIS</t>
  </si>
  <si>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</si>
  <si>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</si>
  <si>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</si>
  <si>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GBIS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</si>
  <si>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</si>
  <si>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</si>
  <si>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Ofgem, based on information collected from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</si>
  <si>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</si>
  <si>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</si>
  <si>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</si>
  <si>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</si>
  <si>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</si>
  <si>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GBIS</t>
    </r>
    <r>
      <rPr>
        <sz val="9"/>
        <color theme="1"/>
        <rFont val="Verdana"/>
        <family val="2"/>
      </rPr>
      <t xml:space="preserve"> cost estimate - gas </t>
    </r>
  </si>
  <si>
    <r>
      <rPr>
        <b/>
        <sz val="9"/>
        <color theme="1"/>
        <rFont val="Verdana"/>
        <family val="2"/>
      </rPr>
      <t>GBIS</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</si>
  <si>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</si>
  <si>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</si>
  <si>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</si>
  <si>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</si>
  <si>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</si>
  <si>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</si>
  <si>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</si>
  <si>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</si>
  <si>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DESNZ</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</si>
  <si>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</si>
  <si>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</si>
  <si>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</si>
  <si>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 of customers</t>
  </si>
  <si>
    <t>Compulsory suppliers % of core group</t>
  </si>
  <si>
    <t>WHD cost estimate</t>
  </si>
  <si>
    <t>ASSISTANCE FOR AREAS WITH HIGH ELECTRICITY DISTRIBUTION COSTS (AAHEDC)</t>
  </si>
  <si>
    <t>This tab estimates the costs of charges associated with assistance for areas with high electricity distribution costs.</t>
  </si>
  <si>
    <t>AAHEDC charging year:</t>
  </si>
  <si>
    <t>Final AAHEDC tariff for current charging year</t>
  </si>
  <si>
    <t>National Grid</t>
  </si>
  <si>
    <t>p/kWh at GSP</t>
  </si>
  <si>
    <t>Final AAHEDC tariff for previous charging year</t>
  </si>
  <si>
    <t xml:space="preserve">Previous year's charge combined with RPI for Feb update, which is made prior to the final (or draft) charge being published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</si>
  <si>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Forecast of annual RPI for previous charging year</t>
  </si>
  <si>
    <t xml:space="preserve">Most recent OBR Economic and Fiscal Outlook, Table 1.7, detailed forecast tables: economy, Apr - Mar years </t>
  </si>
  <si>
    <t>Forecast AAHEDC tariff (if required)</t>
  </si>
  <si>
    <t>AAHEDC cost estimate</t>
  </si>
  <si>
    <t>Loss multipliers</t>
  </si>
  <si>
    <t>This tab summarises the loss multipliers, to be used to uplift AAHEDC and NCC costs, for each 28AD Charge Restriction Period. It is populated using the outputs of the supplemental model - demand and losses.</t>
  </si>
  <si>
    <t>1 Distribution only (AAHEDC)</t>
  </si>
  <si>
    <t>Benchmark Metering Arrangement</t>
  </si>
  <si>
    <t>Zone</t>
  </si>
  <si>
    <t>Single Rate</t>
  </si>
  <si>
    <t>Multi-Register</t>
  </si>
  <si>
    <t>2 Transmission and distribution (NCC)</t>
  </si>
  <si>
    <t>Cfd year:</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</si>
  <si>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</si>
  <si>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</si>
  <si>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</si>
  <si>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</si>
  <si>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</si>
  <si>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</si>
  <si>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</si>
  <si>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</si>
  <si>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</si>
  <si>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</si>
  <si>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</si>
  <si>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</si>
  <si>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Note: The Exempt supply cap on renewable electricity came into effect from 2016/2017 (FIT scheme year 7). The scheme year's cap is weighted equally across all quarters within a given scheme year.</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</si>
  <si>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</si>
  <si>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</si>
  <si>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</si>
  <si>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</si>
  <si>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</si>
  <si>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</si>
  <si>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</si>
  <si>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</si>
  <si>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</si>
  <si>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</si>
  <si>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</si>
  <si>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</si>
  <si>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</si>
  <si>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</si>
  <si>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</si>
  <si>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</si>
  <si>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</si>
  <si>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</si>
  <si>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</si>
  <si>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</si>
  <si>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</si>
  <si>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</si>
  <si>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</si>
  <si>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</si>
  <si>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</si>
  <si>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</si>
  <si>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</si>
  <si>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</si>
  <si>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</si>
  <si>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</si>
  <si>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</si>
  <si>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</si>
  <si>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</si>
  <si>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</si>
  <si>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</si>
  <si>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</si>
  <si>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</si>
  <si>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</si>
  <si>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</si>
  <si>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</si>
  <si>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</si>
  <si>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</si>
  <si>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</si>
  <si>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</si>
  <si>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</si>
  <si>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</si>
  <si>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</si>
  <si>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</si>
  <si>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</si>
  <si>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</si>
  <si>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</si>
  <si>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</si>
  <si>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</si>
  <si>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</si>
  <si>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</si>
  <si>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</si>
  <si>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</si>
  <si>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</si>
  <si>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</si>
  <si>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</si>
  <si>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</si>
  <si>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</si>
  <si>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</si>
  <si>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</si>
  <si>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</si>
  <si>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</si>
  <si>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</si>
  <si>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</si>
  <si>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</si>
  <si>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</si>
  <si>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</si>
  <si>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</si>
  <si>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Notes: Calculate the inflated levelisation fund, electricity supplied and exempt electricity that will be passed through to each period. Then calculate the FIT estimate (£/MWh) as levelisation fund divided by total electricity supplied minus total exempt electricity supplied.</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</si>
  <si>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</si>
  <si>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</si>
  <si>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</si>
  <si>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</si>
  <si>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</si>
  <si>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</si>
  <si>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</si>
  <si>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</si>
  <si>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</si>
  <si>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</si>
  <si>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</si>
  <si>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</si>
  <si>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</si>
  <si>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</si>
  <si>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</si>
  <si>
    <t>This tab sets out and calculates the estimated costs as part of the Energy Intensive Industries (EII) Levy</t>
  </si>
  <si>
    <t>NCC scheme year:</t>
  </si>
  <si>
    <t>Estimated Levy Fund</t>
  </si>
  <si>
    <t>Administrative costs</t>
  </si>
  <si>
    <t>Reserve Fund</t>
  </si>
  <si>
    <t>Elligible Demand (Domestic and Non-Domestic)</t>
  </si>
  <si>
    <t>Supply volumes provided by LCCC across Domestic and Non-Domestic, non-EII demand</t>
  </si>
  <si>
    <t>LCCC</t>
  </si>
  <si>
    <t>MWh at Transmission system</t>
  </si>
  <si>
    <t>NCC Cost Estimate</t>
  </si>
  <si>
    <t>Annex 4 - Policy cost allowance methodology</t>
  </si>
  <si>
    <t>v1.71</t>
  </si>
  <si>
    <t>Updates made to the model to incorporate the updated BEIS policy on the inclusion of the Shetland Cross Subsidy in the AAHEDC scheme: 
- Tab '3g AAHEDC': Cell V13 updated to incorporate an additional allowance for the Shetland Cross Subsidy. Cell C13 updated text. 
Updates made to the model to incorporate the new FIT methodology from cap period 6 onwards:
- New Input tab '3i New FiT methodology' added to calculate the FIT scheme allowance under the new methodology. 
- Tab '2a Aggregate costs': Cells W16:AA16 updated to link to new input tab '3i New FiT Methodology'
- Tab '2a Aggregate costs': Cells W22:AA22 updated to link to new input tab '3i New FiT Methodology'</t>
  </si>
  <si>
    <t>v1.72</t>
  </si>
  <si>
    <t>Version published along with decision incorporating changes made in v1.71</t>
  </si>
  <si>
    <t>Total amount of all of the sums determined for the associated claim period</t>
  </si>
  <si>
    <t>3. Apply losses multiplier for NCC</t>
  </si>
  <si>
    <t>- Policy cost inputs updated for price cap period 01 April 2025 to 30 September 2025
- Links updated throughout
- Created a new tab '3k NCC' with  inputs and calculations for cap period April to June 2025 (Period 14a)
- Updated the tables in calculation tab '2a Aggregate costs' to account for the new NCC scheme (rows 20 and 26), including  values from April 2025 to June 2025
- Updated the tables in output tab '1a Policy Cost Allowance' to account for the new NCC scheme (rows 15-42), row 58, row 64
- Updated tab '3h Losses' to accomodate transmission losses for the NC allowance (rows 43-78)
- Fixed historic formula in tab '2a Aggregate costs' where column Z was not reflecting the correct period, this was a historic issue only and no final figures were impacted.</t>
  </si>
  <si>
    <t>Elexon - Administrative and Operational costs</t>
  </si>
  <si>
    <t>Elexon - Total Estimated Levy fund</t>
  </si>
  <si>
    <t>This cost component can include establishing and operating processes - the six montly allowance is calculated by dividing annual operational costs in two.</t>
  </si>
  <si>
    <t>This cost component amount is twice the amount likely to be equal to the largest EII Support Payment Total to occur in the following 12 months. The six monthly allowance is calculated by dividing the annual reserve fund in two.</t>
  </si>
  <si>
    <t>Network Charging Compensation (NCC)</t>
  </si>
  <si>
    <t>Input data and calculation for Network Charging Compensation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</si>
</sst>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164" formatCode="&quot;$&quot;#,##0_);\(&quot;$&quot;#,##0\)"/>
    <numFmt numFmtId="165" formatCode="&quot;$&quot;#,##0_);[Red]\(&quot;$&quot;#,##0\)"/>
    <numFmt numFmtId="166" formatCode="&quot;$&quot;#,##0.00_);[Red]\(&quot;$&quot;#,##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s>
  <fonts count="223">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b/>
      <sz val="9"/>
      <color rgb="FF000000"/>
      <name val="Verdana"/>
      <family val="2"/>
    </font>
    <font>
      <b/>
      <sz val="10"/>
      <color rgb="FFFF0000"/>
      <name val="Verdana"/>
      <family val="2"/>
    </font>
    <font>
      <i/>
      <sz val="9"/>
      <color rgb="FFFF0000"/>
      <name val="Verdana"/>
      <family val="2"/>
    </font>
    <font>
      <sz val="9"/>
      <color theme="2" tint="-0.749992370372631"/>
      <name val="Verdana"/>
      <family val="2"/>
    </font>
    <font>
      <b/>
      <sz val="10"/>
      <color theme="2" tint="-0.89999084444715716"/>
      <name val="Verdana"/>
      <family val="2"/>
    </font>
  </fonts>
  <fills count="12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s>
  <cellStyleXfs count="8401">
    <xf numFmtId="0" fontId="0" fillId="0" borderId="0"/>
    <xf numFmtId="168" fontId="9" fillId="0" borderId="0" applyFont="0" applyFill="0" applyBorder="0" applyAlignment="0" applyProtection="0"/>
    <xf numFmtId="9" fontId="9" fillId="0" borderId="0" applyFont="0" applyFill="0" applyBorder="0" applyAlignment="0" applyProtection="0"/>
    <xf numFmtId="0" fontId="12" fillId="0" borderId="0"/>
    <xf numFmtId="0" fontId="16" fillId="0" borderId="0" applyNumberFormat="0" applyFill="0" applyBorder="0" applyAlignment="0" applyProtection="0"/>
    <xf numFmtId="0" fontId="18" fillId="0" borderId="0"/>
    <xf numFmtId="0" fontId="15" fillId="0" borderId="0"/>
    <xf numFmtId="0" fontId="15" fillId="0" borderId="0"/>
    <xf numFmtId="168" fontId="15" fillId="0" borderId="0" applyFont="0" applyFill="0" applyBorder="0" applyAlignment="0" applyProtection="0"/>
    <xf numFmtId="0" fontId="18" fillId="0" borderId="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170" fontId="15"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18" fillId="0" borderId="0"/>
    <xf numFmtId="0" fontId="18" fillId="0" borderId="0"/>
    <xf numFmtId="0" fontId="18" fillId="0" borderId="0"/>
    <xf numFmtId="0" fontId="40" fillId="0" borderId="0"/>
    <xf numFmtId="0" fontId="18" fillId="0" borderId="0"/>
    <xf numFmtId="0" fontId="40" fillId="0" borderId="0"/>
    <xf numFmtId="0" fontId="40" fillId="0" borderId="0"/>
    <xf numFmtId="0" fontId="18" fillId="0" borderId="0"/>
    <xf numFmtId="0" fontId="40" fillId="0" borderId="0"/>
    <xf numFmtId="1" fontId="18" fillId="0" borderId="0" applyFill="0" applyBorder="0" applyAlignment="0" applyProtection="0">
      <alignment horizontal="right"/>
      <protection locked="0"/>
    </xf>
    <xf numFmtId="177" fontId="41" fillId="0" borderId="0" applyFill="0" applyBorder="0" applyProtection="0"/>
    <xf numFmtId="177" fontId="41" fillId="0" borderId="0" applyFill="0" applyBorder="0" applyProtection="0"/>
    <xf numFmtId="177" fontId="41" fillId="0" borderId="0" applyFill="0" applyBorder="0" applyProtection="0"/>
    <xf numFmtId="0" fontId="37" fillId="38" borderId="0" applyNumberFormat="0" applyBorder="0" applyAlignment="0" applyProtection="0"/>
    <xf numFmtId="0" fontId="37" fillId="38" borderId="0" applyNumberFormat="0" applyBorder="0" applyAlignment="0" applyProtection="0"/>
    <xf numFmtId="0" fontId="15"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15" fillId="1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15" fillId="2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5" fillId="2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15" fillId="30"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5" fillId="34" borderId="0" applyNumberFormat="0" applyBorder="0" applyAlignment="0" applyProtection="0"/>
    <xf numFmtId="0" fontId="37" fillId="4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2" fontId="18" fillId="0" borderId="0" applyFill="0" applyBorder="0" applyAlignment="0" applyProtection="0">
      <alignment horizontal="right"/>
      <protection locked="0"/>
    </xf>
    <xf numFmtId="180" fontId="18" fillId="0" borderId="0" applyNumberFormat="0" applyFont="0" applyFill="0" applyBorder="0" applyProtection="0">
      <alignment horizontal="left" vertical="center" indent="2"/>
    </xf>
    <xf numFmtId="180" fontId="18" fillId="0" borderId="0" applyNumberFormat="0" applyFont="0" applyFill="0" applyBorder="0" applyProtection="0">
      <alignment horizontal="left" vertical="center" indent="2"/>
    </xf>
    <xf numFmtId="0" fontId="18" fillId="0" borderId="0" applyNumberFormat="0" applyFont="0" applyFill="0" applyBorder="0" applyProtection="0">
      <alignment horizontal="left" vertical="center" indent="2"/>
    </xf>
    <xf numFmtId="181" fontId="18" fillId="0" borderId="0"/>
    <xf numFmtId="0" fontId="37" fillId="47" borderId="0" applyNumberFormat="0" applyBorder="0" applyAlignment="0" applyProtection="0"/>
    <xf numFmtId="0" fontId="37" fillId="47" borderId="0" applyNumberFormat="0" applyBorder="0" applyAlignment="0" applyProtection="0"/>
    <xf numFmtId="0" fontId="15" fillId="15"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7" borderId="0" applyNumberFormat="0" applyBorder="0" applyAlignment="0" applyProtection="0"/>
    <xf numFmtId="0" fontId="37" fillId="39"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15" fillId="19"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8" borderId="0" applyNumberFormat="0" applyBorder="0" applyAlignment="0" applyProtection="0"/>
    <xf numFmtId="0" fontId="37" fillId="41"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5" fillId="23"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9"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5"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4" borderId="0" applyNumberFormat="0" applyBorder="0" applyAlignment="0" applyProtection="0"/>
    <xf numFmtId="0" fontId="37" fillId="39"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15" fillId="31"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47"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15" fillId="35"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51" borderId="0" applyNumberFormat="0" applyBorder="0" applyAlignment="0" applyProtection="0"/>
    <xf numFmtId="0" fontId="37" fillId="41" borderId="0" applyNumberFormat="0" applyBorder="0" applyAlignment="0" applyProtection="0"/>
    <xf numFmtId="182" fontId="42" fillId="0" borderId="0" applyFill="0" applyBorder="0" applyAlignment="0" applyProtection="0">
      <alignment horizontal="left"/>
    </xf>
    <xf numFmtId="182" fontId="42" fillId="0" borderId="0" applyFill="0" applyBorder="0" applyAlignment="0" applyProtection="0">
      <alignment horizontal="left"/>
    </xf>
    <xf numFmtId="182" fontId="42" fillId="0" borderId="0" applyFill="0" applyBorder="0" applyAlignment="0" applyProtection="0">
      <alignment horizontal="left"/>
    </xf>
    <xf numFmtId="180" fontId="18" fillId="0" borderId="0" applyNumberFormat="0" applyFont="0" applyFill="0" applyBorder="0" applyProtection="0">
      <alignment horizontal="left" vertical="center" indent="5"/>
    </xf>
    <xf numFmtId="180" fontId="18" fillId="0" borderId="0" applyNumberFormat="0" applyFont="0" applyFill="0" applyBorder="0" applyProtection="0">
      <alignment horizontal="left" vertical="center" indent="5"/>
    </xf>
    <xf numFmtId="0" fontId="18" fillId="0" borderId="0" applyNumberFormat="0" applyFont="0" applyFill="0" applyBorder="0" applyProtection="0">
      <alignment horizontal="left" vertical="center" indent="5"/>
    </xf>
    <xf numFmtId="0" fontId="43" fillId="52" borderId="0" applyNumberFormat="0" applyBorder="0" applyAlignment="0" applyProtection="0"/>
    <xf numFmtId="0" fontId="43" fillId="52" borderId="0" applyNumberFormat="0" applyBorder="0" applyAlignment="0" applyProtection="0"/>
    <xf numFmtId="0" fontId="36" fillId="16"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36"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48" borderId="0" applyNumberFormat="0" applyBorder="0" applyAlignment="0" applyProtection="0"/>
    <xf numFmtId="0" fontId="43" fillId="52"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36" fillId="24"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4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36" fillId="28"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55" borderId="0" applyNumberFormat="0" applyBorder="0" applyAlignment="0" applyProtection="0"/>
    <xf numFmtId="0" fontId="43" fillId="3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36" fillId="32"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6" borderId="0" applyNumberFormat="0" applyBorder="0" applyAlignment="0" applyProtection="0"/>
    <xf numFmtId="0" fontId="43" fillId="50"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36" fillId="36"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57" borderId="0" applyNumberFormat="0" applyBorder="0" applyAlignment="0" applyProtection="0"/>
    <xf numFmtId="0" fontId="43" fillId="41" borderId="0" applyNumberFormat="0" applyBorder="0" applyAlignment="0" applyProtection="0"/>
    <xf numFmtId="0" fontId="18" fillId="0" borderId="0" applyNumberFormat="0" applyFill="0" applyBorder="0" applyAlignment="0" applyProtection="0"/>
    <xf numFmtId="0" fontId="43" fillId="58" borderId="0" applyNumberFormat="0" applyBorder="0" applyAlignment="0" applyProtection="0"/>
    <xf numFmtId="0" fontId="43" fillId="58" borderId="0" applyNumberFormat="0" applyBorder="0" applyAlignment="0" applyProtection="0"/>
    <xf numFmtId="0" fontId="36" fillId="13" borderId="0" applyNumberFormat="0" applyBorder="0" applyAlignment="0" applyProtection="0"/>
    <xf numFmtId="0" fontId="43" fillId="58"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59"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36" fillId="17"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60" borderId="0" applyNumberFormat="0" applyBorder="0" applyAlignment="0" applyProtection="0"/>
    <xf numFmtId="0" fontId="43" fillId="52" borderId="0" applyNumberFormat="0" applyBorder="0" applyAlignment="0" applyProtection="0"/>
    <xf numFmtId="0" fontId="43" fillId="61" borderId="0" applyNumberFormat="0" applyBorder="0" applyAlignment="0" applyProtection="0"/>
    <xf numFmtId="0" fontId="43" fillId="61" borderId="0" applyNumberFormat="0" applyBorder="0" applyAlignment="0" applyProtection="0"/>
    <xf numFmtId="0" fontId="36" fillId="21" borderId="0" applyNumberFormat="0" applyBorder="0" applyAlignment="0" applyProtection="0"/>
    <xf numFmtId="0" fontId="43" fillId="61" borderId="0" applyNumberFormat="0" applyBorder="0" applyAlignment="0" applyProtection="0"/>
    <xf numFmtId="0" fontId="43" fillId="6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61" borderId="0" applyNumberFormat="0" applyBorder="0" applyAlignment="0" applyProtection="0"/>
    <xf numFmtId="0" fontId="43" fillId="52"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36" fillId="2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36" fillId="2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63" borderId="0" applyNumberFormat="0" applyBorder="0" applyAlignment="0" applyProtection="0"/>
    <xf numFmtId="0" fontId="43" fillId="63" borderId="0" applyNumberFormat="0" applyBorder="0" applyAlignment="0" applyProtection="0"/>
    <xf numFmtId="0" fontId="36" fillId="33" borderId="0" applyNumberFormat="0" applyBorder="0" applyAlignment="0" applyProtection="0"/>
    <xf numFmtId="0" fontId="43" fillId="63" borderId="0" applyNumberFormat="0" applyBorder="0" applyAlignment="0" applyProtection="0"/>
    <xf numFmtId="0" fontId="43" fillId="63" borderId="0" applyNumberFormat="0" applyBorder="0" applyAlignment="0" applyProtection="0"/>
    <xf numFmtId="183" fontId="44" fillId="0" borderId="0" applyNumberFormat="0" applyFill="0" applyBorder="0" applyAlignment="0">
      <alignment vertical="center"/>
      <protection locked="0"/>
    </xf>
    <xf numFmtId="183" fontId="44" fillId="0" borderId="0" applyNumberFormat="0" applyFill="0" applyBorder="0" applyAlignment="0">
      <alignment vertical="center"/>
      <protection locked="0"/>
    </xf>
    <xf numFmtId="0" fontId="18" fillId="0" borderId="0" applyNumberFormat="0" applyFont="0" applyFill="0" applyBorder="0" applyAlignment="0">
      <protection locked="0"/>
    </xf>
    <xf numFmtId="0" fontId="18" fillId="0" borderId="0" applyNumberFormat="0" applyFont="0" applyFill="0" applyBorder="0" applyAlignment="0">
      <protection locked="0"/>
    </xf>
    <xf numFmtId="0" fontId="18" fillId="0" borderId="0" applyNumberFormat="0" applyFont="0" applyFill="0" applyBorder="0" applyAlignment="0">
      <protection locked="0"/>
    </xf>
    <xf numFmtId="183" fontId="44" fillId="0" borderId="0" applyNumberFormat="0" applyFill="0" applyBorder="0" applyAlignment="0">
      <alignment vertical="center"/>
      <protection locked="0"/>
    </xf>
    <xf numFmtId="0" fontId="45" fillId="0" borderId="0"/>
    <xf numFmtId="4" fontId="46" fillId="64" borderId="1">
      <alignment horizontal="right" vertical="center"/>
    </xf>
    <xf numFmtId="4" fontId="46" fillId="65" borderId="0" applyBorder="0">
      <alignment horizontal="right" vertical="center"/>
    </xf>
    <xf numFmtId="4" fontId="46" fillId="65" borderId="0" applyBorder="0">
      <alignment horizontal="right" vertical="center"/>
    </xf>
    <xf numFmtId="0" fontId="47" fillId="0" borderId="0"/>
    <xf numFmtId="0" fontId="48" fillId="40" borderId="0" applyNumberFormat="0" applyBorder="0" applyAlignment="0" applyProtection="0"/>
    <xf numFmtId="0" fontId="48" fillId="40" borderId="0" applyNumberFormat="0" applyBorder="0" applyAlignment="0" applyProtection="0"/>
    <xf numFmtId="0" fontId="27" fillId="6"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184" fontId="49" fillId="66" borderId="12" applyNumberFormat="0" applyBorder="0" applyAlignment="0">
      <alignment horizontal="centerContinuous" vertical="center"/>
      <protection hidden="1"/>
    </xf>
    <xf numFmtId="1" fontId="50" fillId="67" borderId="8" applyNumberFormat="0" applyBorder="0" applyAlignment="0">
      <alignment horizontal="center" vertical="top" wrapText="1"/>
      <protection hidden="1"/>
    </xf>
    <xf numFmtId="0" fontId="18" fillId="47" borderId="0" applyNumberFormat="0" applyBorder="0" applyAlignment="0">
      <protection locked="0"/>
    </xf>
    <xf numFmtId="0" fontId="51" fillId="0" borderId="0" applyNumberFormat="0" applyFill="0" applyBorder="0" applyAlignment="0" applyProtection="0">
      <alignment vertical="top"/>
      <protection locked="0"/>
    </xf>
    <xf numFmtId="37" fontId="52" fillId="0" borderId="0" applyFill="0" applyBorder="0" applyAlignment="0" applyProtection="0">
      <alignment horizontal="right"/>
      <protection locked="0"/>
    </xf>
    <xf numFmtId="0" fontId="20" fillId="0" borderId="0">
      <alignment horizontal="right"/>
    </xf>
    <xf numFmtId="0" fontId="20" fillId="0" borderId="0">
      <alignment horizontal="right"/>
    </xf>
    <xf numFmtId="0" fontId="20" fillId="0" borderId="0">
      <alignment horizontal="right"/>
    </xf>
    <xf numFmtId="0" fontId="53" fillId="0" borderId="0"/>
    <xf numFmtId="185" fontId="47" fillId="0" borderId="0"/>
    <xf numFmtId="0" fontId="54" fillId="68" borderId="0"/>
    <xf numFmtId="0" fontId="55" fillId="46" borderId="24" applyNumberFormat="0" applyAlignment="0" applyProtection="0"/>
    <xf numFmtId="0" fontId="40" fillId="69" borderId="0" applyNumberFormat="0" applyAlignment="0" applyProtection="0"/>
    <xf numFmtId="0" fontId="55" fillId="46" borderId="24" applyNumberFormat="0" applyAlignment="0" applyProtection="0"/>
    <xf numFmtId="0" fontId="40" fillId="69" borderId="0" applyNumberFormat="0" applyAlignment="0" applyProtection="0"/>
    <xf numFmtId="0" fontId="31" fillId="10" borderId="18" applyNumberFormat="0" applyAlignment="0" applyProtection="0"/>
    <xf numFmtId="0" fontId="55" fillId="70" borderId="24" applyNumberFormat="0" applyAlignment="0" applyProtection="0"/>
    <xf numFmtId="0" fontId="55" fillId="46" borderId="24" applyNumberFormat="0" applyAlignment="0" applyProtection="0"/>
    <xf numFmtId="0" fontId="55" fillId="46" borderId="24" applyNumberFormat="0" applyAlignment="0" applyProtection="0"/>
    <xf numFmtId="0" fontId="55" fillId="46" borderId="24" applyNumberFormat="0" applyAlignment="0" applyProtection="0"/>
    <xf numFmtId="0" fontId="55" fillId="70" borderId="24" applyNumberFormat="0" applyAlignment="0" applyProtection="0"/>
    <xf numFmtId="0" fontId="55" fillId="70" borderId="24" applyNumberFormat="0" applyAlignment="0" applyProtection="0"/>
    <xf numFmtId="0" fontId="55" fillId="46" borderId="24" applyNumberFormat="0" applyAlignment="0" applyProtection="0"/>
    <xf numFmtId="0" fontId="55" fillId="70" borderId="24" applyNumberFormat="0" applyAlignment="0" applyProtection="0"/>
    <xf numFmtId="0" fontId="56" fillId="71" borderId="0" applyNumberFormat="0" applyBorder="0" applyAlignment="0" applyProtection="0"/>
    <xf numFmtId="3" fontId="20" fillId="37" borderId="1">
      <alignment horizontal="right"/>
    </xf>
    <xf numFmtId="0" fontId="57" fillId="72" borderId="25" applyNumberFormat="0" applyAlignment="0" applyProtection="0"/>
    <xf numFmtId="0" fontId="57" fillId="72" borderId="25" applyNumberFormat="0" applyAlignment="0" applyProtection="0"/>
    <xf numFmtId="0" fontId="33" fillId="11" borderId="21" applyNumberFormat="0" applyAlignment="0" applyProtection="0"/>
    <xf numFmtId="0" fontId="57" fillId="72" borderId="25" applyNumberFormat="0" applyAlignment="0" applyProtection="0"/>
    <xf numFmtId="0" fontId="57" fillId="72" borderId="25" applyNumberFormat="0" applyAlignment="0" applyProtection="0"/>
    <xf numFmtId="0" fontId="57" fillId="48" borderId="25" applyNumberFormat="0" applyAlignment="0" applyProtection="0"/>
    <xf numFmtId="0" fontId="57" fillId="48" borderId="25" applyNumberFormat="0" applyAlignment="0" applyProtection="0"/>
    <xf numFmtId="0" fontId="57" fillId="72" borderId="25" applyNumberFormat="0" applyAlignment="0" applyProtection="0"/>
    <xf numFmtId="0" fontId="57" fillId="48" borderId="25" applyNumberFormat="0" applyAlignment="0" applyProtection="0"/>
    <xf numFmtId="0" fontId="58" fillId="73" borderId="26" applyNumberFormat="0" applyAlignment="0" applyProtection="0"/>
    <xf numFmtId="0" fontId="59" fillId="73" borderId="26" applyNumberFormat="0" applyAlignment="0" applyProtection="0"/>
    <xf numFmtId="0" fontId="60" fillId="74" borderId="26" applyAlignment="0" applyProtection="0"/>
    <xf numFmtId="186" fontId="61" fillId="0" borderId="0"/>
    <xf numFmtId="0" fontId="62" fillId="75" borderId="27" applyProtection="0">
      <alignment horizontal="center" vertical="center"/>
    </xf>
    <xf numFmtId="1" fontId="63" fillId="0" borderId="28">
      <alignment vertical="top"/>
    </xf>
    <xf numFmtId="177" fontId="64" fillId="0" borderId="0" applyBorder="0">
      <alignment horizontal="right"/>
    </xf>
    <xf numFmtId="177" fontId="64" fillId="0" borderId="29" applyAlignment="0">
      <alignment horizontal="right"/>
    </xf>
    <xf numFmtId="178"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18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8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38" fillId="0" borderId="0" applyFont="0" applyFill="0" applyBorder="0" applyAlignment="0" applyProtection="0"/>
    <xf numFmtId="167" fontId="18" fillId="0" borderId="0" applyFont="0" applyFill="0" applyBorder="0" applyAlignment="0" applyProtection="0"/>
    <xf numFmtId="167" fontId="3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88"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89" fontId="18" fillId="0" borderId="0" applyBorder="0">
      <alignment horizontal="right"/>
    </xf>
    <xf numFmtId="190" fontId="67" fillId="0" borderId="0" applyFont="0" applyFill="0" applyBorder="0" applyAlignment="0" applyProtection="0"/>
    <xf numFmtId="168" fontId="18" fillId="0" borderId="0" applyFont="0" applyFill="0" applyBorder="0" applyAlignment="0" applyProtection="0"/>
    <xf numFmtId="191" fontId="18"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91" fontId="18"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91" fontId="18" fillId="0" borderId="0" applyFont="0" applyFill="0" applyBorder="0" applyAlignment="0" applyProtection="0"/>
    <xf numFmtId="168" fontId="18" fillId="0" borderId="0" applyFont="0" applyFill="0" applyBorder="0" applyAlignment="0" applyProtection="0"/>
    <xf numFmtId="191" fontId="18"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68" fontId="18" fillId="0" borderId="0" applyFont="0" applyFill="0" applyBorder="0" applyAlignment="0" applyProtection="0"/>
    <xf numFmtId="18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68" fillId="0" borderId="0" applyFont="0" applyFill="0" applyBorder="0" applyAlignment="0" applyProtection="0"/>
    <xf numFmtId="168" fontId="18"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8"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91" fontId="18"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9" fillId="0" borderId="0" applyFont="0" applyFill="0" applyBorder="0" applyAlignment="0" applyProtection="0"/>
    <xf numFmtId="168" fontId="70" fillId="0" borderId="0" applyFont="0" applyFill="0" applyBorder="0" applyAlignment="0" applyProtection="0"/>
    <xf numFmtId="168" fontId="69"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5"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5"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8" fontId="71" fillId="0" borderId="0" applyFont="0" applyFill="0" applyBorder="0" applyAlignment="0" applyProtection="0"/>
    <xf numFmtId="168" fontId="37" fillId="0" borderId="0" applyFont="0" applyFill="0" applyBorder="0" applyAlignment="0" applyProtection="0"/>
    <xf numFmtId="168" fontId="66"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92" fontId="18" fillId="0" borderId="0" applyFill="0" applyBorder="0" applyAlignment="0" applyProtection="0"/>
    <xf numFmtId="192" fontId="18" fillId="0" borderId="0" applyFill="0" applyBorder="0" applyAlignment="0" applyProtection="0"/>
    <xf numFmtId="193" fontId="18" fillId="0" borderId="0" applyFont="0" applyFill="0" applyBorder="0" applyAlignment="0" applyProtection="0"/>
    <xf numFmtId="193" fontId="18" fillId="0" borderId="0" applyFont="0" applyFill="0" applyBorder="0" applyAlignment="0" applyProtection="0"/>
    <xf numFmtId="0" fontId="72" fillId="0" borderId="0"/>
    <xf numFmtId="180" fontId="73" fillId="0" borderId="0" applyNumberFormat="0" applyFill="0" applyBorder="0" applyAlignment="0" applyProtection="0"/>
    <xf numFmtId="180" fontId="73" fillId="0" borderId="0" applyNumberFormat="0" applyFill="0" applyBorder="0" applyAlignment="0" applyProtection="0"/>
    <xf numFmtId="180" fontId="73" fillId="0" borderId="0" applyNumberFormat="0" applyFill="0" applyBorder="0" applyAlignment="0" applyProtection="0"/>
    <xf numFmtId="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94" fontId="73" fillId="0" borderId="0" applyNumberFormat="0" applyFill="0" applyBorder="0" applyAlignment="0" applyProtection="0"/>
    <xf numFmtId="180" fontId="73" fillId="0" borderId="0" applyNumberFormat="0" applyFill="0" applyBorder="0" applyAlignment="0" applyProtection="0"/>
    <xf numFmtId="18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40" fillId="77" borderId="26" applyNumberFormat="0" applyAlignment="0" applyProtection="0"/>
    <xf numFmtId="0" fontId="60" fillId="77" borderId="26" applyNumberFormat="0" applyAlignment="0" applyProtection="0"/>
    <xf numFmtId="180" fontId="74" fillId="0" borderId="0" applyNumberFormat="0">
      <alignment horizontal="right"/>
    </xf>
    <xf numFmtId="180" fontId="74" fillId="0" borderId="0" applyNumberFormat="0">
      <alignment horizontal="right"/>
    </xf>
    <xf numFmtId="0" fontId="74" fillId="0" borderId="0" applyNumberFormat="0">
      <alignment horizontal="right"/>
    </xf>
    <xf numFmtId="180" fontId="75" fillId="0" borderId="0" applyNumberFormat="0" applyFill="0" applyBorder="0" applyProtection="0">
      <alignment horizontal="left"/>
    </xf>
    <xf numFmtId="180" fontId="75" fillId="0" borderId="0" applyNumberFormat="0" applyFill="0" applyBorder="0" applyProtection="0">
      <alignment horizontal="left"/>
    </xf>
    <xf numFmtId="0" fontId="75" fillId="0" borderId="0" applyNumberFormat="0" applyFill="0" applyBorder="0" applyProtection="0">
      <alignment horizontal="left"/>
    </xf>
    <xf numFmtId="180" fontId="76" fillId="0" borderId="0" applyNumberFormat="0" applyFill="0" applyBorder="0" applyProtection="0">
      <alignment horizontal="left"/>
    </xf>
    <xf numFmtId="180" fontId="76" fillId="0" borderId="0" applyNumberFormat="0" applyFill="0" applyBorder="0" applyProtection="0">
      <alignment horizontal="left"/>
    </xf>
    <xf numFmtId="0" fontId="76" fillId="0" borderId="0" applyNumberFormat="0" applyFill="0" applyBorder="0" applyProtection="0">
      <alignment horizontal="left"/>
    </xf>
    <xf numFmtId="195" fontId="77" fillId="0" borderId="0"/>
    <xf numFmtId="196" fontId="78" fillId="0" borderId="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0" fontId="46" fillId="65" borderId="30">
      <alignment horizontal="left" vertical="center"/>
    </xf>
    <xf numFmtId="180" fontId="46" fillId="65" borderId="30">
      <alignment horizontal="left" vertical="center"/>
    </xf>
    <xf numFmtId="0" fontId="46" fillId="65" borderId="30">
      <alignment horizontal="left" vertical="center"/>
    </xf>
    <xf numFmtId="0" fontId="79" fillId="0" borderId="0" applyFill="0" applyBorder="0" applyAlignment="0" applyProtection="0"/>
    <xf numFmtId="0" fontId="80" fillId="0" borderId="0" applyNumberFormat="0" applyBorder="0" applyProtection="0">
      <alignment horizontal="left" vertical="center" indent="1"/>
    </xf>
    <xf numFmtId="0" fontId="81" fillId="0" borderId="0" applyFill="0" applyBorder="0" applyAlignment="0">
      <alignment horizontal="left"/>
    </xf>
    <xf numFmtId="197" fontId="82" fillId="0" borderId="0" applyFill="0" applyBorder="0" applyAlignment="0" applyProtection="0">
      <alignment horizontal="right"/>
    </xf>
    <xf numFmtId="198" fontId="18" fillId="78" borderId="31"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5" fontId="18" fillId="0" borderId="0" applyFill="0" applyBorder="0" applyAlignment="0" applyProtection="0"/>
    <xf numFmtId="166" fontId="18" fillId="0" borderId="0" applyFill="0" applyBorder="0" applyAlignment="0" applyProtection="0"/>
    <xf numFmtId="180" fontId="18" fillId="0" borderId="29"/>
    <xf numFmtId="0" fontId="18" fillId="79" borderId="0">
      <alignment horizontal="center"/>
    </xf>
    <xf numFmtId="0" fontId="83" fillId="0" borderId="0" applyFill="0" applyBorder="0">
      <alignment horizontal="left" vertical="center"/>
    </xf>
    <xf numFmtId="0" fontId="84" fillId="80" borderId="5" applyAlignment="0"/>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199" fontId="18" fillId="0" borderId="0">
      <alignment horizontal="center"/>
    </xf>
    <xf numFmtId="200" fontId="85" fillId="65" borderId="0" applyFill="0" applyBorder="0" applyAlignment="0" applyProtection="0">
      <alignment horizontal="right"/>
      <protection locked="0"/>
    </xf>
    <xf numFmtId="201" fontId="40" fillId="0" borderId="0" applyFont="0" applyFill="0" applyBorder="0" applyAlignment="0" applyProtection="0"/>
    <xf numFmtId="201" fontId="41" fillId="0" borderId="0" applyFont="0" applyFill="0" applyBorder="0" applyAlignment="0" applyProtection="0"/>
    <xf numFmtId="201" fontId="40" fillId="0" borderId="0" applyFont="0" applyFill="0" applyBorder="0" applyAlignment="0" applyProtection="0"/>
    <xf numFmtId="201" fontId="40" fillId="0" borderId="0" applyFont="0" applyFill="0" applyBorder="0" applyAlignment="0" applyProtection="0"/>
    <xf numFmtId="200" fontId="85" fillId="65" borderId="0" applyFill="0" applyBorder="0" applyAlignment="0" applyProtection="0">
      <alignment horizontal="right"/>
      <protection locked="0"/>
    </xf>
    <xf numFmtId="201" fontId="40" fillId="0" borderId="0" applyFon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3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80" fontId="88" fillId="72" borderId="0" applyNumberFormat="0" applyFont="0" applyBorder="0" applyAlignment="0" applyProtection="0"/>
    <xf numFmtId="180" fontId="88" fillId="72" borderId="0" applyNumberFormat="0" applyFont="0" applyBorder="0" applyAlignment="0" applyProtection="0"/>
    <xf numFmtId="0" fontId="88" fillId="72" borderId="0" applyNumberFormat="0" applyFont="0" applyBorder="0" applyAlignment="0" applyProtection="0"/>
    <xf numFmtId="180" fontId="89" fillId="0" borderId="0" applyNumberFormat="0" applyFill="0" applyBorder="0" applyAlignment="0" applyProtection="0"/>
    <xf numFmtId="180" fontId="89" fillId="0" borderId="0" applyNumberFormat="0" applyFill="0" applyBorder="0" applyAlignment="0" applyProtection="0"/>
    <xf numFmtId="0" fontId="89" fillId="0" borderId="0" applyNumberFormat="0" applyFill="0" applyBorder="0" applyAlignment="0" applyProtection="0"/>
    <xf numFmtId="202" fontId="90" fillId="0" borderId="0" applyFill="0" applyBorder="0"/>
    <xf numFmtId="15" fontId="38" fillId="0" borderId="0" applyFill="0" applyBorder="0" applyProtection="0">
      <alignment horizontal="center"/>
    </xf>
    <xf numFmtId="180" fontId="88" fillId="40" borderId="0" applyNumberFormat="0" applyFont="0" applyBorder="0" applyAlignment="0" applyProtection="0"/>
    <xf numFmtId="180" fontId="88" fillId="40" borderId="0" applyNumberFormat="0" applyFont="0" applyBorder="0" applyAlignment="0" applyProtection="0"/>
    <xf numFmtId="0" fontId="88" fillId="40" borderId="0" applyNumberFormat="0" applyFont="0" applyBorder="0"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3" fontId="91" fillId="46" borderId="5" applyAlignment="0" applyProtection="0"/>
    <xf numFmtId="204" fontId="92" fillId="0" borderId="0" applyNumberFormat="0" applyFill="0" applyBorder="0" applyAlignment="0" applyProtection="0"/>
    <xf numFmtId="204" fontId="93" fillId="0" borderId="0" applyNumberFormat="0" applyFill="0" applyBorder="0" applyAlignment="0" applyProtection="0"/>
    <xf numFmtId="15" fontId="44" fillId="43" borderId="32">
      <alignment horizontal="center"/>
      <protection locked="0"/>
    </xf>
    <xf numFmtId="205" fontId="44" fillId="43" borderId="32" applyAlignment="0">
      <protection locked="0"/>
    </xf>
    <xf numFmtId="204" fontId="44" fillId="43" borderId="32" applyAlignment="0">
      <protection locked="0"/>
    </xf>
    <xf numFmtId="204" fontId="38" fillId="0" borderId="0" applyFill="0" applyBorder="0" applyAlignment="0" applyProtection="0"/>
    <xf numFmtId="205" fontId="38" fillId="0" borderId="0" applyFill="0" applyBorder="0" applyAlignment="0" applyProtection="0"/>
    <xf numFmtId="206" fontId="38" fillId="0" borderId="0" applyFill="0" applyBorder="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94"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180" fontId="88" fillId="0" borderId="33" applyNumberFormat="0" applyFont="0" applyAlignment="0" applyProtection="0"/>
    <xf numFmtId="0" fontId="88" fillId="0" borderId="33"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94"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180" fontId="88" fillId="0" borderId="34" applyNumberFormat="0" applyFont="0" applyAlignment="0" applyProtection="0"/>
    <xf numFmtId="0" fontId="88" fillId="0" borderId="34" applyNumberFormat="0" applyFont="0" applyAlignment="0" applyProtection="0"/>
    <xf numFmtId="180" fontId="88" fillId="49" borderId="0" applyNumberFormat="0" applyFont="0" applyBorder="0" applyAlignment="0" applyProtection="0"/>
    <xf numFmtId="180" fontId="88" fillId="49" borderId="0" applyNumberFormat="0" applyFont="0" applyBorder="0" applyAlignment="0" applyProtection="0"/>
    <xf numFmtId="0" fontId="88" fillId="49" borderId="0" applyNumberFormat="0" applyFont="0" applyBorder="0" applyAlignment="0" applyProtection="0"/>
    <xf numFmtId="1" fontId="94" fillId="81" borderId="13" applyNumberFormat="0" applyBorder="0" applyAlignment="0">
      <alignment horizontal="centerContinuous" vertical="center"/>
      <protection locked="0"/>
    </xf>
    <xf numFmtId="207" fontId="18" fillId="0" borderId="0"/>
    <xf numFmtId="208" fontId="95" fillId="0" borderId="0" applyFill="0" applyBorder="0" applyAlignment="0">
      <alignment horizontal="center" vertical="center"/>
    </xf>
    <xf numFmtId="180" fontId="18" fillId="82" borderId="0" applyNumberFormat="0" applyFont="0" applyAlignment="0"/>
    <xf numFmtId="0" fontId="18" fillId="82" borderId="0" applyNumberFormat="0" applyFont="0" applyAlignment="0"/>
    <xf numFmtId="180" fontId="18" fillId="82" borderId="0" applyNumberFormat="0" applyFont="0" applyAlignment="0"/>
    <xf numFmtId="180" fontId="18" fillId="82" borderId="0" applyNumberFormat="0" applyFont="0" applyAlignment="0"/>
    <xf numFmtId="194" fontId="18" fillId="82" borderId="0" applyNumberFormat="0" applyFont="0" applyAlignment="0"/>
    <xf numFmtId="196" fontId="77" fillId="0" borderId="0"/>
    <xf numFmtId="0" fontId="69" fillId="69" borderId="26" applyAlignment="0" applyProtection="0"/>
    <xf numFmtId="0" fontId="60" fillId="69" borderId="26" applyNumberFormat="0" applyAlignment="0" applyProtection="0"/>
    <xf numFmtId="209" fontId="96" fillId="83" borderId="0" applyBorder="0">
      <protection locked="0"/>
    </xf>
    <xf numFmtId="210" fontId="77" fillId="0" borderId="0" applyFill="0" applyBorder="0">
      <alignment horizontal="right"/>
    </xf>
    <xf numFmtId="210" fontId="77" fillId="0" borderId="0" applyFill="0" applyBorder="0">
      <alignment horizontal="right"/>
    </xf>
    <xf numFmtId="210" fontId="77" fillId="0" borderId="0" applyFill="0" applyBorder="0">
      <alignment horizontal="right"/>
    </xf>
    <xf numFmtId="49" fontId="77" fillId="0" borderId="0" applyFill="0" applyBorder="0"/>
    <xf numFmtId="49" fontId="77" fillId="0" borderId="0" applyFill="0" applyBorder="0"/>
    <xf numFmtId="49" fontId="77" fillId="0" borderId="0" applyFill="0" applyBorder="0"/>
    <xf numFmtId="49" fontId="97" fillId="0" borderId="0" applyFill="0" applyBorder="0">
      <alignment horizontal="right" vertical="center"/>
    </xf>
    <xf numFmtId="211" fontId="18" fillId="0" borderId="0"/>
    <xf numFmtId="211" fontId="18" fillId="0" borderId="0"/>
    <xf numFmtId="211" fontId="18" fillId="0" borderId="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0" fontId="98" fillId="42" borderId="0" applyNumberFormat="0" applyBorder="0" applyAlignment="0" applyProtection="0"/>
    <xf numFmtId="0" fontId="98" fillId="42" borderId="0" applyNumberFormat="0" applyBorder="0" applyAlignment="0" applyProtection="0"/>
    <xf numFmtId="0" fontId="26" fillId="7"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9" fillId="0" borderId="0" applyNumberFormat="0" applyFill="0" applyBorder="0" applyProtection="0">
      <alignment horizontal="center" vertical="center"/>
    </xf>
    <xf numFmtId="0" fontId="100" fillId="84" borderId="0" applyNumberFormat="0" applyBorder="0" applyProtection="0">
      <alignment horizontal="left" vertical="center" indent="1"/>
    </xf>
    <xf numFmtId="212" fontId="101" fillId="0" borderId="0">
      <alignment horizontal="center"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4" fillId="0" borderId="0"/>
    <xf numFmtId="0" fontId="84" fillId="0" borderId="0"/>
    <xf numFmtId="0" fontId="84" fillId="0" borderId="0"/>
    <xf numFmtId="180" fontId="20" fillId="0" borderId="7" applyNumberFormat="0">
      <alignment horizontal="center" wrapText="1"/>
    </xf>
    <xf numFmtId="0" fontId="102" fillId="0" borderId="36" applyNumberFormat="0" applyFill="0" applyAlignment="0" applyProtection="0"/>
    <xf numFmtId="0" fontId="102" fillId="0" borderId="36" applyNumberFormat="0" applyFill="0" applyAlignment="0" applyProtection="0"/>
    <xf numFmtId="0" fontId="23" fillId="0" borderId="15" applyNumberFormat="0" applyFill="0" applyAlignment="0" applyProtection="0"/>
    <xf numFmtId="0" fontId="102" fillId="0" borderId="36" applyNumberFormat="0" applyFill="0" applyAlignment="0" applyProtection="0"/>
    <xf numFmtId="0" fontId="102" fillId="0" borderId="36" applyNumberFormat="0" applyFill="0" applyAlignment="0" applyProtection="0"/>
    <xf numFmtId="0" fontId="103" fillId="0" borderId="37" applyNumberFormat="0" applyFill="0" applyAlignment="0" applyProtection="0"/>
    <xf numFmtId="0" fontId="103" fillId="0" borderId="37" applyNumberFormat="0" applyFill="0" applyAlignment="0" applyProtection="0"/>
    <xf numFmtId="0" fontId="102" fillId="0" borderId="36" applyNumberFormat="0" applyFill="0" applyAlignment="0" applyProtection="0"/>
    <xf numFmtId="0" fontId="103" fillId="0" borderId="37" applyNumberFormat="0" applyFill="0" applyAlignment="0" applyProtection="0"/>
    <xf numFmtId="194"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180" fontId="20" fillId="0" borderId="7" applyNumberFormat="0">
      <alignment horizontal="center" wrapText="1"/>
    </xf>
    <xf numFmtId="0" fontId="104" fillId="67" borderId="0" applyNumberFormat="0" applyBorder="0" applyAlignment="0">
      <protection hidden="1"/>
    </xf>
    <xf numFmtId="0" fontId="105" fillId="0" borderId="38" applyNumberFormat="0" applyFill="0" applyAlignment="0" applyProtection="0"/>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0" fontId="24" fillId="0" borderId="16" applyNumberFormat="0" applyFill="0" applyAlignment="0" applyProtection="0"/>
    <xf numFmtId="0" fontId="105" fillId="0" borderId="38" applyNumberFormat="0" applyFill="0" applyAlignment="0" applyProtection="0"/>
    <xf numFmtId="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0" fontId="105" fillId="0" borderId="38" applyNumberFormat="0" applyFill="0" applyAlignment="0" applyProtection="0"/>
    <xf numFmtId="0" fontId="107" fillId="68" borderId="0">
      <alignment horizontal="left"/>
    </xf>
    <xf numFmtId="0" fontId="106" fillId="0" borderId="39" applyNumberFormat="0" applyFill="0" applyAlignment="0" applyProtection="0"/>
    <xf numFmtId="180" fontId="107" fillId="68" borderId="0">
      <alignment horizontal="left"/>
    </xf>
    <xf numFmtId="0" fontId="106" fillId="0" borderId="39" applyNumberFormat="0" applyFill="0" applyAlignment="0" applyProtection="0"/>
    <xf numFmtId="194" fontId="107" fillId="68" borderId="0">
      <alignment horizontal="left"/>
    </xf>
    <xf numFmtId="180" fontId="107" fillId="68" borderId="0">
      <alignment horizontal="left"/>
    </xf>
    <xf numFmtId="180" fontId="108" fillId="0" borderId="39" applyNumberFormat="0" applyFill="0" applyAlignment="0" applyProtection="0"/>
    <xf numFmtId="0" fontId="106" fillId="0" borderId="39" applyNumberFormat="0" applyFill="0" applyAlignment="0" applyProtection="0"/>
    <xf numFmtId="0" fontId="105" fillId="0" borderId="38" applyNumberFormat="0" applyFill="0" applyAlignment="0" applyProtection="0"/>
    <xf numFmtId="0" fontId="108" fillId="0" borderId="39" applyNumberFormat="0" applyFill="0" applyAlignment="0" applyProtection="0"/>
    <xf numFmtId="194" fontId="108" fillId="0" borderId="39" applyNumberFormat="0" applyFill="0" applyAlignment="0" applyProtection="0"/>
    <xf numFmtId="194" fontId="107" fillId="68" borderId="0">
      <alignment horizontal="left"/>
    </xf>
    <xf numFmtId="180" fontId="107" fillId="68" borderId="0">
      <alignment horizontal="left"/>
    </xf>
    <xf numFmtId="194" fontId="107" fillId="68" borderId="0">
      <alignment horizontal="left"/>
    </xf>
    <xf numFmtId="180" fontId="107" fillId="68" borderId="0">
      <alignment horizontal="left"/>
    </xf>
    <xf numFmtId="180" fontId="107" fillId="68" borderId="0">
      <alignment horizontal="left"/>
    </xf>
    <xf numFmtId="0" fontId="109" fillId="0" borderId="39" applyNumberFormat="0" applyFill="0" applyAlignment="0" applyProtection="0"/>
    <xf numFmtId="0" fontId="110" fillId="0" borderId="16" applyNumberFormat="0" applyFill="0" applyAlignment="0" applyProtection="0"/>
    <xf numFmtId="0" fontId="109" fillId="0" borderId="39" applyNumberFormat="0" applyFill="0" applyAlignment="0" applyProtection="0"/>
    <xf numFmtId="0" fontId="106" fillId="0" borderId="39" applyNumberFormat="0" applyFill="0" applyAlignment="0" applyProtection="0"/>
    <xf numFmtId="0" fontId="111" fillId="0" borderId="40" applyNumberFormat="0" applyFill="0" applyAlignment="0" applyProtection="0"/>
    <xf numFmtId="0" fontId="112" fillId="75" borderId="41" applyNumberFormat="0" applyAlignment="0" applyProtection="0"/>
    <xf numFmtId="0" fontId="111" fillId="0" borderId="40" applyNumberFormat="0" applyFill="0" applyAlignment="0" applyProtection="0"/>
    <xf numFmtId="0" fontId="112" fillId="75" borderId="41" applyNumberFormat="0" applyAlignment="0" applyProtection="0"/>
    <xf numFmtId="0" fontId="25" fillId="0" borderId="17" applyNumberFormat="0" applyFill="0" applyAlignment="0" applyProtection="0"/>
    <xf numFmtId="0" fontId="113" fillId="0" borderId="42" applyNumberFormat="0" applyFill="0" applyAlignment="0" applyProtection="0"/>
    <xf numFmtId="0" fontId="111" fillId="0" borderId="40" applyNumberFormat="0" applyFill="0" applyAlignment="0" applyProtection="0"/>
    <xf numFmtId="0" fontId="111" fillId="0" borderId="40" applyNumberFormat="0" applyFill="0" applyAlignment="0" applyProtection="0"/>
    <xf numFmtId="0" fontId="111" fillId="0" borderId="40" applyNumberFormat="0" applyFill="0" applyAlignment="0" applyProtection="0"/>
    <xf numFmtId="0" fontId="113" fillId="0" borderId="42" applyNumberFormat="0" applyFill="0" applyAlignment="0" applyProtection="0"/>
    <xf numFmtId="0" fontId="113" fillId="0" borderId="42" applyNumberFormat="0" applyFill="0" applyAlignment="0" applyProtection="0"/>
    <xf numFmtId="0" fontId="111" fillId="0" borderId="40" applyNumberFormat="0" applyFill="0" applyAlignment="0" applyProtection="0"/>
    <xf numFmtId="0" fontId="113" fillId="0" borderId="42" applyNumberFormat="0" applyFill="0" applyAlignment="0" applyProtection="0"/>
    <xf numFmtId="0" fontId="111" fillId="0" borderId="0" applyNumberFormat="0" applyFill="0" applyBorder="0" applyAlignment="0" applyProtection="0"/>
    <xf numFmtId="0" fontId="112" fillId="75" borderId="43" applyNumberFormat="0" applyAlignment="0" applyProtection="0"/>
    <xf numFmtId="0" fontId="111" fillId="0" borderId="0" applyNumberFormat="0" applyFill="0" applyBorder="0" applyAlignment="0" applyProtection="0"/>
    <xf numFmtId="0" fontId="112" fillId="75" borderId="43" applyNumberFormat="0" applyAlignment="0" applyProtection="0"/>
    <xf numFmtId="0" fontId="25" fillId="0" borderId="0" applyNumberFormat="0" applyFill="0" applyBorder="0" applyAlignment="0" applyProtection="0"/>
    <xf numFmtId="0" fontId="113"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1" fillId="0" borderId="0" applyNumberFormat="0" applyFill="0" applyBorder="0" applyAlignment="0" applyProtection="0"/>
    <xf numFmtId="0" fontId="113" fillId="0" borderId="0" applyNumberFormat="0" applyFill="0" applyBorder="0" applyAlignment="0" applyProtection="0"/>
    <xf numFmtId="180" fontId="20" fillId="0" borderId="7" applyNumberFormat="0">
      <alignment horizontal="center" wrapText="1"/>
    </xf>
    <xf numFmtId="180" fontId="20" fillId="0" borderId="7" applyNumberFormat="0">
      <alignment horizontal="center" wrapText="1"/>
    </xf>
    <xf numFmtId="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0" fontId="20" fillId="0" borderId="7" applyNumberFormat="0">
      <alignment horizontal="center" wrapText="1"/>
    </xf>
    <xf numFmtId="180" fontId="20" fillId="0" borderId="7" applyNumberFormat="0">
      <alignment horizontal="center" wrapText="1"/>
    </xf>
    <xf numFmtId="194" fontId="20" fillId="0" borderId="7" applyNumberFormat="0">
      <alignment horizontal="center" wrapText="1"/>
    </xf>
    <xf numFmtId="180" fontId="20" fillId="0" borderId="7" applyNumberFormat="0">
      <alignment horizontal="center" wrapText="1"/>
    </xf>
    <xf numFmtId="0" fontId="114" fillId="80" borderId="44">
      <alignment horizontal="left" vertical="center"/>
    </xf>
    <xf numFmtId="0" fontId="20" fillId="0" borderId="0"/>
    <xf numFmtId="0" fontId="115" fillId="0" borderId="0"/>
    <xf numFmtId="180" fontId="116" fillId="0" borderId="0" applyNumberFormat="0" applyFill="0" applyBorder="0" applyAlignment="0" applyProtection="0"/>
    <xf numFmtId="180" fontId="116" fillId="0" borderId="0" applyNumberFormat="0" applyFill="0" applyBorder="0" applyAlignment="0" applyProtection="0"/>
    <xf numFmtId="0" fontId="116" fillId="0" borderId="0" applyNumberFormat="0" applyFill="0" applyBorder="0" applyAlignment="0" applyProtection="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171" fontId="18" fillId="69" borderId="0"/>
    <xf numFmtId="0" fontId="117"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180" fontId="120" fillId="65" borderId="0" applyNumberFormat="0" applyFill="0" applyBorder="0" applyAlignment="0" applyProtection="0">
      <alignment horizontal="left" vertical="center"/>
    </xf>
    <xf numFmtId="180" fontId="120" fillId="65" borderId="0" applyNumberFormat="0" applyFill="0" applyBorder="0" applyAlignment="0" applyProtection="0">
      <alignment horizontal="left" vertical="center"/>
    </xf>
    <xf numFmtId="0" fontId="120" fillId="65" borderId="0" applyNumberFormat="0" applyFill="0" applyBorder="0" applyAlignment="0" applyProtection="0">
      <alignment horizontal="left" vertical="center"/>
    </xf>
    <xf numFmtId="180" fontId="121" fillId="85" borderId="0" applyNumberFormat="0" applyFill="0" applyBorder="0" applyAlignment="0" applyProtection="0">
      <alignment vertical="top"/>
    </xf>
    <xf numFmtId="180" fontId="121" fillId="85" borderId="0" applyNumberFormat="0" applyFill="0" applyBorder="0" applyAlignment="0" applyProtection="0">
      <alignment vertical="top"/>
    </xf>
    <xf numFmtId="0" fontId="121" fillId="85" borderId="0" applyNumberFormat="0" applyFill="0" applyBorder="0" applyAlignment="0" applyProtection="0">
      <alignment vertical="top"/>
    </xf>
    <xf numFmtId="164" fontId="122" fillId="80" borderId="4" applyNumberFormat="0" applyFont="0" applyBorder="0" applyAlignment="0" applyProtection="0">
      <alignment horizontal="right"/>
    </xf>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180" fontId="123"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80" fontId="123" fillId="43" borderId="45" applyNumberFormat="0" applyAlignment="0"/>
    <xf numFmtId="0" fontId="29" fillId="9" borderId="18" applyNumberFormat="0" applyAlignment="0" applyProtection="0"/>
    <xf numFmtId="0" fontId="123" fillId="43" borderId="45" applyNumberFormat="0" applyAlignment="0"/>
    <xf numFmtId="0" fontId="126" fillId="41" borderId="24" applyNumberFormat="0" applyAlignment="0" applyProtection="0"/>
    <xf numFmtId="0" fontId="123" fillId="43" borderId="45" applyNumberFormat="0" applyAlignment="0"/>
    <xf numFmtId="0" fontId="125" fillId="41" borderId="24" applyNumberFormat="0" applyAlignment="0" applyProtection="0"/>
    <xf numFmtId="0" fontId="123" fillId="43" borderId="45" applyNumberFormat="0" applyAlignment="0"/>
    <xf numFmtId="0" fontId="125" fillId="41" borderId="24" applyNumberFormat="0" applyAlignment="0" applyProtection="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125" fillId="41" borderId="24" applyNumberFormat="0" applyAlignment="0" applyProtection="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29" fillId="9" borderId="18" applyNumberFormat="0" applyAlignment="0" applyProtection="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180" fontId="123" fillId="43" borderId="45" applyNumberFormat="0" applyAlignment="0"/>
    <xf numFmtId="0" fontId="29" fillId="9" borderId="18" applyNumberFormat="0" applyAlignment="0" applyProtection="0"/>
    <xf numFmtId="180" fontId="123" fillId="43" borderId="45" applyNumberFormat="0" applyAlignment="0"/>
    <xf numFmtId="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0" fontId="123" fillId="43" borderId="45" applyNumberFormat="0" applyAlignment="0"/>
    <xf numFmtId="0" fontId="125" fillId="41" borderId="24" applyNumberFormat="0" applyAlignment="0" applyProtection="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6" fillId="41" borderId="24" applyNumberFormat="0" applyAlignment="0" applyProtection="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3" fillId="43" borderId="45" applyNumberFormat="0" applyAlignment="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6" fillId="41" borderId="24" applyNumberFormat="0" applyAlignment="0" applyProtection="0"/>
    <xf numFmtId="0" fontId="126" fillId="41" borderId="24" applyNumberFormat="0" applyAlignment="0" applyProtection="0"/>
    <xf numFmtId="0" fontId="126" fillId="41" borderId="24" applyNumberFormat="0" applyAlignment="0" applyProtection="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0" fontId="123" fillId="43" borderId="45" applyNumberForma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3" fillId="43" borderId="45" applyNumberForma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 fontId="75" fillId="0" borderId="0" applyFill="0" applyBorder="0" applyAlignment="0" applyProtection="0">
      <alignment horizontal="right"/>
    </xf>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80" fontId="18" fillId="43" borderId="45" applyNumberFormat="0" applyFont="0" applyAlignment="0"/>
    <xf numFmtId="194" fontId="18" fillId="43" borderId="45" applyNumberFormat="0" applyFont="0" applyAlignment="0"/>
    <xf numFmtId="0" fontId="125" fillId="41" borderId="24" applyNumberFormat="0" applyAlignment="0" applyProtection="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0" fontId="125" fillId="41" borderId="24" applyNumberFormat="0" applyAlignment="0" applyProtection="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94" fontId="123"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4" fillId="43" borderId="45" applyNumberFormat="0" applyAlignment="0"/>
    <xf numFmtId="180" fontId="123" fillId="43" borderId="45" applyNumberFormat="0" applyAlignment="0"/>
    <xf numFmtId="4" fontId="46" fillId="0" borderId="0" applyBorder="0">
      <alignment horizontal="right" vertical="center"/>
    </xf>
    <xf numFmtId="213" fontId="18" fillId="86" borderId="32"/>
    <xf numFmtId="1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0" fontId="18" fillId="86" borderId="32"/>
    <xf numFmtId="204" fontId="44" fillId="43" borderId="32" applyAlignment="0">
      <protection locked="0"/>
    </xf>
    <xf numFmtId="204" fontId="44" fillId="43" borderId="32" applyNumberFormat="0" applyAlignment="0">
      <protection locked="0"/>
    </xf>
    <xf numFmtId="204" fontId="44" fillId="43" borderId="32" applyAlignment="0">
      <protection locked="0"/>
    </xf>
    <xf numFmtId="0" fontId="70" fillId="87" borderId="0" applyNumberFormat="0" applyAlignment="0" applyProtection="0"/>
    <xf numFmtId="0" fontId="127" fillId="0" borderId="0">
      <alignment horizontal="left"/>
    </xf>
    <xf numFmtId="0" fontId="127" fillId="0" borderId="0">
      <alignment horizontal="left"/>
    </xf>
    <xf numFmtId="0" fontId="127" fillId="0" borderId="0">
      <alignment horizontal="left"/>
    </xf>
    <xf numFmtId="0" fontId="128" fillId="0" borderId="0">
      <alignment horizontal="left" indent="1"/>
    </xf>
    <xf numFmtId="0" fontId="40" fillId="88" borderId="0" applyNumberFormat="0" applyAlignment="0" applyProtection="0"/>
    <xf numFmtId="0" fontId="129" fillId="0" borderId="46" applyNumberFormat="0" applyFill="0" applyAlignment="0" applyProtection="0"/>
    <xf numFmtId="0" fontId="129" fillId="0" borderId="46" applyNumberFormat="0" applyFill="0" applyAlignment="0" applyProtection="0"/>
    <xf numFmtId="0" fontId="32" fillId="0" borderId="20" applyNumberFormat="0" applyFill="0" applyAlignment="0" applyProtection="0"/>
    <xf numFmtId="0" fontId="129" fillId="0" borderId="46" applyNumberFormat="0" applyFill="0" applyAlignment="0" applyProtection="0"/>
    <xf numFmtId="0" fontId="129" fillId="0" borderId="46" applyNumberFormat="0" applyFill="0" applyAlignment="0" applyProtection="0"/>
    <xf numFmtId="180" fontId="130" fillId="89" borderId="47" applyNumberFormat="0" applyBorder="0" applyAlignment="0">
      <alignment horizontal="center" wrapText="1"/>
    </xf>
    <xf numFmtId="180" fontId="130" fillId="89" borderId="48" applyNumberFormat="0" applyBorder="0" applyAlignment="0">
      <alignment horizontal="center" vertical="top" wrapText="1"/>
    </xf>
    <xf numFmtId="0" fontId="130" fillId="89" borderId="48" applyNumberFormat="0" applyBorder="0" applyAlignment="0">
      <alignment horizontal="center" vertical="top" wrapText="1"/>
    </xf>
    <xf numFmtId="0" fontId="70" fillId="90" borderId="0" applyNumberFormat="0" applyAlignment="0" applyProtection="0"/>
    <xf numFmtId="0" fontId="131" fillId="91" borderId="0" applyNumberFormat="0" applyAlignment="0" applyProtection="0"/>
    <xf numFmtId="1" fontId="130" fillId="92" borderId="49" applyNumberFormat="0" applyAlignment="0">
      <alignment horizontal="center" wrapText="1"/>
    </xf>
    <xf numFmtId="214" fontId="18" fillId="0" borderId="0" applyFont="0" applyFill="0" applyBorder="0" applyAlignment="0" applyProtection="0"/>
    <xf numFmtId="214" fontId="18" fillId="0" borderId="0" applyFont="0" applyFill="0" applyBorder="0" applyAlignment="0" applyProtection="0"/>
    <xf numFmtId="214" fontId="18" fillId="0" borderId="0" applyFont="0" applyFill="0" applyBorder="0" applyAlignment="0" applyProtection="0"/>
    <xf numFmtId="180" fontId="132" fillId="0" borderId="0" applyNumberFormat="0" applyBorder="0" applyAlignment="0" applyProtection="0"/>
    <xf numFmtId="0" fontId="133"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80" fontId="133"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94" fontId="132" fillId="0" borderId="0" applyNumberFormat="0" applyBorder="0" applyAlignment="0" applyProtection="0"/>
    <xf numFmtId="180" fontId="132" fillId="0" borderId="0" applyNumberFormat="0" applyBorder="0" applyAlignment="0" applyProtection="0"/>
    <xf numFmtId="180" fontId="133" fillId="0" borderId="0" applyNumberFormat="0" applyBorder="0" applyAlignment="0" applyProtection="0"/>
    <xf numFmtId="194" fontId="133" fillId="0" borderId="0" applyNumberFormat="0" applyBorder="0" applyAlignment="0" applyProtection="0"/>
    <xf numFmtId="0" fontId="132" fillId="0" borderId="0" applyNumberFormat="0" applyBorder="0" applyAlignment="0" applyProtection="0"/>
    <xf numFmtId="0" fontId="133" fillId="0" borderId="0" applyNumberFormat="0" applyBorder="0" applyAlignment="0" applyProtection="0"/>
    <xf numFmtId="38" fontId="42" fillId="0" borderId="0" applyFont="0" applyFill="0" applyBorder="0" applyAlignment="0" applyProtection="0"/>
    <xf numFmtId="40" fontId="42" fillId="0" borderId="0" applyFont="0" applyFill="0" applyBorder="0" applyAlignment="0" applyProtection="0"/>
    <xf numFmtId="215" fontId="42" fillId="0" borderId="0" applyFont="0" applyFill="0" applyBorder="0" applyAlignment="0" applyProtection="0"/>
    <xf numFmtId="215" fontId="42" fillId="0" borderId="0" applyFont="0" applyFill="0" applyBorder="0" applyAlignment="0" applyProtection="0"/>
    <xf numFmtId="216" fontId="77" fillId="78" borderId="0">
      <alignment horizontal="center"/>
    </xf>
    <xf numFmtId="180" fontId="134" fillId="37" borderId="29" applyNumberFormat="0" applyFill="0" applyBorder="0" applyAlignment="0" applyProtection="0">
      <alignment horizontal="left"/>
    </xf>
    <xf numFmtId="0" fontId="135" fillId="43" borderId="0" applyNumberFormat="0" applyBorder="0" applyAlignment="0" applyProtection="0"/>
    <xf numFmtId="0" fontId="135" fillId="43" borderId="0" applyNumberFormat="0" applyBorder="0" applyAlignment="0" applyProtection="0"/>
    <xf numFmtId="0" fontId="28" fillId="8" borderId="0" applyNumberFormat="0" applyBorder="0" applyAlignment="0" applyProtection="0"/>
    <xf numFmtId="0" fontId="135" fillId="43" borderId="0" applyNumberFormat="0" applyBorder="0" applyAlignment="0" applyProtection="0"/>
    <xf numFmtId="0" fontId="135" fillId="43" borderId="0" applyNumberFormat="0" applyBorder="0" applyAlignment="0" applyProtection="0"/>
    <xf numFmtId="180" fontId="18" fillId="0" borderId="0" applyNumberFormat="0" applyFont="0" applyBorder="0" applyAlignment="0" applyProtection="0"/>
    <xf numFmtId="180" fontId="18" fillId="0" borderId="0" applyNumberFormat="0" applyFont="0" applyBorder="0" applyAlignment="0" applyProtection="0"/>
    <xf numFmtId="0" fontId="18" fillId="0" borderId="0" applyNumberFormat="0" applyFont="0" applyBorder="0" applyAlignment="0" applyProtection="0"/>
    <xf numFmtId="217" fontId="136" fillId="0" borderId="0"/>
    <xf numFmtId="218" fontId="77" fillId="0" borderId="0"/>
    <xf numFmtId="219" fontId="77" fillId="0" borderId="0"/>
    <xf numFmtId="220" fontId="77" fillId="0" borderId="0"/>
    <xf numFmtId="0" fontId="18" fillId="0" borderId="0"/>
    <xf numFmtId="194" fontId="18" fillId="0" borderId="0" applyProtection="0"/>
    <xf numFmtId="0" fontId="18" fillId="0" borderId="0"/>
    <xf numFmtId="0" fontId="7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18" fillId="0" borderId="0"/>
    <xf numFmtId="0" fontId="18" fillId="0" borderId="0"/>
    <xf numFmtId="180" fontId="18" fillId="0" borderId="0"/>
    <xf numFmtId="0" fontId="42" fillId="0" borderId="0"/>
    <xf numFmtId="0" fontId="18" fillId="0" borderId="0"/>
    <xf numFmtId="0" fontId="137" fillId="0" borderId="0"/>
    <xf numFmtId="180" fontId="18" fillId="0" borderId="0"/>
    <xf numFmtId="0" fontId="77" fillId="0" borderId="0"/>
    <xf numFmtId="0" fontId="42" fillId="0" borderId="0"/>
    <xf numFmtId="0" fontId="70" fillId="0" borderId="0"/>
    <xf numFmtId="0" fontId="137" fillId="0" borderId="0"/>
    <xf numFmtId="0" fontId="70" fillId="0" borderId="0"/>
    <xf numFmtId="0" fontId="70" fillId="0" borderId="0"/>
    <xf numFmtId="194" fontId="18" fillId="0" borderId="0"/>
    <xf numFmtId="0" fontId="18" fillId="0" borderId="0"/>
    <xf numFmtId="0" fontId="18" fillId="0" borderId="0"/>
    <xf numFmtId="0" fontId="18" fillId="0" borderId="0"/>
    <xf numFmtId="0" fontId="18" fillId="0" borderId="0"/>
    <xf numFmtId="221" fontId="38" fillId="0" borderId="0"/>
    <xf numFmtId="0" fontId="18" fillId="0" borderId="0"/>
    <xf numFmtId="220" fontId="77" fillId="0" borderId="0"/>
    <xf numFmtId="0" fontId="18" fillId="0" borderId="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0" fontId="18" fillId="0" borderId="0"/>
    <xf numFmtId="0" fontId="71" fillId="0" borderId="0"/>
    <xf numFmtId="0" fontId="18" fillId="0" borderId="0"/>
    <xf numFmtId="0" fontId="18" fillId="0" borderId="0"/>
    <xf numFmtId="0" fontId="71" fillId="0" borderId="0"/>
    <xf numFmtId="0" fontId="18" fillId="0" borderId="0"/>
    <xf numFmtId="0" fontId="18" fillId="0" borderId="0"/>
    <xf numFmtId="0" fontId="18" fillId="0" borderId="0"/>
    <xf numFmtId="0" fontId="18" fillId="0" borderId="0"/>
    <xf numFmtId="0" fontId="18" fillId="0" borderId="0"/>
    <xf numFmtId="0" fontId="18" fillId="0" borderId="0"/>
    <xf numFmtId="221" fontId="38" fillId="0" borderId="0"/>
    <xf numFmtId="0" fontId="18" fillId="0" borderId="0"/>
    <xf numFmtId="0" fontId="18" fillId="0" borderId="0"/>
    <xf numFmtId="220" fontId="77" fillId="0" borderId="0"/>
    <xf numFmtId="0" fontId="18" fillId="0" borderId="0"/>
    <xf numFmtId="0" fontId="18" fillId="0" borderId="0"/>
    <xf numFmtId="0" fontId="138" fillId="0" borderId="0"/>
    <xf numFmtId="0" fontId="138" fillId="0" borderId="0"/>
    <xf numFmtId="0" fontId="37" fillId="0" borderId="0"/>
    <xf numFmtId="0" fontId="13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0" borderId="0"/>
    <xf numFmtId="0" fontId="15" fillId="0" borderId="0"/>
    <xf numFmtId="0" fontId="18" fillId="0" borderId="0"/>
    <xf numFmtId="0" fontId="42" fillId="0" borderId="0"/>
    <xf numFmtId="220" fontId="77" fillId="0" borderId="0"/>
    <xf numFmtId="0" fontId="68" fillId="0" borderId="0"/>
    <xf numFmtId="0" fontId="18" fillId="0" borderId="0"/>
    <xf numFmtId="0" fontId="6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221" fontId="38" fillId="0" borderId="0"/>
    <xf numFmtId="221" fontId="38" fillId="0" borderId="0"/>
    <xf numFmtId="0" fontId="18" fillId="0" borderId="0"/>
    <xf numFmtId="0" fontId="18" fillId="0" borderId="0"/>
    <xf numFmtId="0" fontId="37" fillId="0" borderId="0"/>
    <xf numFmtId="0" fontId="18" fillId="0" borderId="0"/>
    <xf numFmtId="0" fontId="38" fillId="0" borderId="0"/>
    <xf numFmtId="0" fontId="18" fillId="0" borderId="0"/>
    <xf numFmtId="0" fontId="18" fillId="0" borderId="0"/>
    <xf numFmtId="0" fontId="15" fillId="0" borderId="0"/>
    <xf numFmtId="0" fontId="18" fillId="0" borderId="0"/>
    <xf numFmtId="0" fontId="18" fillId="0" borderId="0"/>
    <xf numFmtId="0" fontId="71" fillId="0" borderId="0"/>
    <xf numFmtId="0" fontId="18" fillId="0" borderId="0"/>
    <xf numFmtId="0" fontId="38" fillId="0" borderId="0"/>
    <xf numFmtId="0" fontId="18" fillId="0" borderId="0"/>
    <xf numFmtId="0" fontId="18" fillId="0" borderId="0"/>
    <xf numFmtId="0" fontId="68" fillId="0" borderId="0"/>
    <xf numFmtId="0" fontId="18" fillId="0" borderId="0"/>
    <xf numFmtId="0" fontId="18" fillId="0" borderId="0"/>
    <xf numFmtId="0" fontId="18" fillId="0" borderId="0"/>
    <xf numFmtId="0" fontId="71" fillId="0" borderId="0"/>
    <xf numFmtId="0" fontId="18" fillId="0" borderId="0"/>
    <xf numFmtId="0" fontId="18" fillId="0" borderId="0" applyProtection="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194" fontId="18" fillId="0" borderId="0" applyProtection="0"/>
    <xf numFmtId="0" fontId="18" fillId="0" borderId="0"/>
    <xf numFmtId="0" fontId="18" fillId="0" borderId="0"/>
    <xf numFmtId="0" fontId="18" fillId="0" borderId="0"/>
    <xf numFmtId="0" fontId="18" fillId="0" borderId="0"/>
    <xf numFmtId="0" fontId="18" fillId="0" borderId="0"/>
    <xf numFmtId="220" fontId="77" fillId="0" borderId="0"/>
    <xf numFmtId="0" fontId="18" fillId="0" borderId="0"/>
    <xf numFmtId="4" fontId="46" fillId="0" borderId="1" applyFill="0" applyBorder="0" applyProtection="0">
      <alignment horizontal="right" vertical="center"/>
    </xf>
    <xf numFmtId="4" fontId="46" fillId="0" borderId="1" applyFill="0" applyBorder="0" applyProtection="0">
      <alignment horizontal="right" vertical="center"/>
    </xf>
    <xf numFmtId="180" fontId="139" fillId="0" borderId="0" applyNumberFormat="0" applyFill="0" applyBorder="0" applyProtection="0">
      <alignment horizontal="left" vertical="center"/>
    </xf>
    <xf numFmtId="180" fontId="139" fillId="0" borderId="0" applyNumberFormat="0" applyFill="0" applyBorder="0" applyProtection="0">
      <alignment horizontal="left" vertical="center"/>
    </xf>
    <xf numFmtId="0" fontId="139" fillId="0" borderId="0" applyNumberFormat="0" applyFill="0" applyBorder="0" applyProtection="0">
      <alignment horizontal="left" vertical="center"/>
    </xf>
    <xf numFmtId="18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180" fontId="46" fillId="0" borderId="1" applyNumberFormat="0" applyFill="0" applyAlignment="0" applyProtection="0"/>
    <xf numFmtId="18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0" fontId="46" fillId="0" borderId="1" applyNumberFormat="0" applyFill="0" applyAlignment="0" applyProtection="0"/>
    <xf numFmtId="180" fontId="18" fillId="93" borderId="0" applyNumberFormat="0" applyFont="0" applyBorder="0" applyAlignment="0" applyProtection="0"/>
    <xf numFmtId="180" fontId="18" fillId="93" borderId="0" applyNumberFormat="0" applyFont="0" applyBorder="0" applyAlignment="0" applyProtection="0"/>
    <xf numFmtId="0" fontId="18" fillId="93" borderId="0" applyNumberFormat="0" applyFont="0" applyBorder="0" applyAlignment="0" applyProtection="0"/>
    <xf numFmtId="0" fontId="41"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54" borderId="26" applyNumberFormat="0" applyFont="0" applyAlignment="0" applyProtection="0"/>
    <xf numFmtId="0" fontId="18" fillId="0" borderId="0"/>
    <xf numFmtId="0" fontId="18" fillId="54" borderId="26" applyNumberFormat="0" applyFont="0" applyAlignment="0" applyProtection="0"/>
    <xf numFmtId="0" fontId="18" fillId="54" borderId="26" applyNumberFormat="0" applyFont="0" applyAlignment="0" applyProtection="0"/>
    <xf numFmtId="0" fontId="77" fillId="43" borderId="50" applyNumberFormat="0" applyFont="0" applyAlignment="0" applyProtection="0"/>
    <xf numFmtId="0" fontId="18" fillId="0" borderId="0"/>
    <xf numFmtId="180" fontId="18" fillId="12" borderId="22" applyNumberFormat="0" applyFont="0" applyAlignment="0" applyProtection="0"/>
    <xf numFmtId="0" fontId="18"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0" borderId="0"/>
    <xf numFmtId="0" fontId="18" fillId="0" borderId="0"/>
    <xf numFmtId="0" fontId="18" fillId="0" borderId="0"/>
    <xf numFmtId="0" fontId="77" fillId="43" borderId="50" applyNumberFormat="0" applyFont="0" applyAlignment="0" applyProtection="0"/>
    <xf numFmtId="0" fontId="18" fillId="0" borderId="0"/>
    <xf numFmtId="0" fontId="18"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5" fillId="12" borderId="22" applyNumberFormat="0" applyFont="0" applyAlignment="0" applyProtection="0"/>
    <xf numFmtId="0" fontId="77" fillId="43" borderId="50" applyNumberFormat="0" applyFont="0" applyAlignment="0" applyProtection="0"/>
    <xf numFmtId="0" fontId="37" fillId="54" borderId="26"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54" borderId="26" applyNumberFormat="0" applyFont="0" applyAlignment="0" applyProtection="0"/>
    <xf numFmtId="0" fontId="18"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0" fontId="77" fillId="43" borderId="50"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180" fontId="18" fillId="12" borderId="22" applyNumberFormat="0" applyFont="0" applyAlignment="0" applyProtection="0"/>
    <xf numFmtId="0" fontId="18" fillId="0" borderId="0"/>
    <xf numFmtId="0" fontId="18" fillId="0" borderId="0"/>
    <xf numFmtId="0" fontId="140" fillId="0" borderId="4"/>
    <xf numFmtId="222" fontId="18" fillId="0" borderId="0" applyFont="0" applyFill="0" applyBorder="0" applyAlignment="0" applyProtection="0"/>
    <xf numFmtId="191" fontId="18" fillId="0" borderId="0" applyFont="0" applyFill="0" applyBorder="0" applyAlignment="0" applyProtection="0"/>
    <xf numFmtId="223" fontId="18" fillId="0" borderId="0" applyFont="0" applyFill="0" applyBorder="0" applyAlignment="0" applyProtection="0"/>
    <xf numFmtId="0" fontId="141" fillId="46" borderId="51" applyNumberFormat="0" applyAlignment="0" applyProtection="0"/>
    <xf numFmtId="0" fontId="141" fillId="46" borderId="51" applyNumberFormat="0" applyAlignment="0" applyProtection="0"/>
    <xf numFmtId="0" fontId="18" fillId="0" borderId="0"/>
    <xf numFmtId="0" fontId="30" fillId="10" borderId="19" applyNumberFormat="0" applyAlignment="0" applyProtection="0"/>
    <xf numFmtId="0" fontId="141" fillId="70" borderId="51" applyNumberFormat="0" applyAlignment="0" applyProtection="0"/>
    <xf numFmtId="0" fontId="18" fillId="0" borderId="0"/>
    <xf numFmtId="0" fontId="141" fillId="46"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18" fillId="0" borderId="0"/>
    <xf numFmtId="0" fontId="18" fillId="0" borderId="0"/>
    <xf numFmtId="0" fontId="141" fillId="70" borderId="51" applyNumberFormat="0" applyAlignment="0" applyProtection="0"/>
    <xf numFmtId="0" fontId="18" fillId="0" borderId="0"/>
    <xf numFmtId="0" fontId="60" fillId="87" borderId="35" applyNumberFormat="0" applyAlignment="0" applyProtection="0"/>
    <xf numFmtId="224" fontId="18" fillId="0" borderId="0" applyFont="0" applyFill="0" applyBorder="0" applyAlignment="0" applyProtection="0"/>
    <xf numFmtId="224"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10" fontId="18" fillId="0" borderId="0" applyFont="0" applyFill="0" applyBorder="0" applyAlignment="0" applyProtection="0"/>
    <xf numFmtId="0" fontId="18" fillId="0" borderId="0"/>
    <xf numFmtId="0" fontId="18" fillId="0" borderId="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8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142"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0" fontId="18" fillId="0" borderId="0"/>
    <xf numFmtId="0" fontId="18" fillId="0" borderId="0"/>
    <xf numFmtId="0" fontId="18"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43" fillId="67" borderId="0"/>
    <xf numFmtId="0" fontId="18" fillId="0" borderId="0"/>
    <xf numFmtId="0" fontId="18" fillId="0" borderId="0"/>
    <xf numFmtId="2" fontId="144" fillId="67" borderId="0">
      <alignment horizontal="center"/>
    </xf>
    <xf numFmtId="0" fontId="18" fillId="0" borderId="0"/>
    <xf numFmtId="0" fontId="18" fillId="0" borderId="0"/>
    <xf numFmtId="2" fontId="77" fillId="94" borderId="0">
      <protection locked="0"/>
    </xf>
    <xf numFmtId="0" fontId="18" fillId="0" borderId="0"/>
    <xf numFmtId="0" fontId="18" fillId="0" borderId="0"/>
    <xf numFmtId="1" fontId="77" fillId="80" borderId="0"/>
    <xf numFmtId="0" fontId="70" fillId="95" borderId="0" applyNumberFormat="0" applyAlignment="0" applyProtection="0"/>
    <xf numFmtId="0" fontId="18" fillId="0" borderId="0"/>
    <xf numFmtId="0" fontId="18" fillId="0" borderId="0"/>
    <xf numFmtId="184" fontId="145" fillId="80" borderId="0" applyBorder="0" applyAlignment="0">
      <protection hidden="1"/>
    </xf>
    <xf numFmtId="0" fontId="18" fillId="0" borderId="0"/>
    <xf numFmtId="0" fontId="18" fillId="0" borderId="0"/>
    <xf numFmtId="1" fontId="145" fillId="80" borderId="0">
      <alignment horizontal="center"/>
    </xf>
    <xf numFmtId="0" fontId="18" fillId="0" borderId="0"/>
    <xf numFmtId="0" fontId="18" fillId="0" borderId="0"/>
    <xf numFmtId="0" fontId="18" fillId="0" borderId="0"/>
    <xf numFmtId="0" fontId="146" fillId="76" borderId="52" applyNumberFormat="0" applyAlignment="0" applyProtection="0">
      <alignment horizontal="center" vertical="center"/>
    </xf>
    <xf numFmtId="0" fontId="18" fillId="0" borderId="0"/>
    <xf numFmtId="0" fontId="18" fillId="0" borderId="0"/>
    <xf numFmtId="220" fontId="96" fillId="0" borderId="0"/>
    <xf numFmtId="0" fontId="147" fillId="0" borderId="0" applyNumberFormat="0" applyFont="0" applyFill="0" applyBorder="0" applyAlignment="0">
      <alignment vertical="center"/>
      <protection hidden="1"/>
    </xf>
    <xf numFmtId="0" fontId="18" fillId="0" borderId="0"/>
    <xf numFmtId="180" fontId="147" fillId="0" borderId="0" applyNumberFormat="0" applyFill="0" applyBorder="0" applyProtection="0">
      <alignment horizontal="left"/>
    </xf>
    <xf numFmtId="180" fontId="147" fillId="0" borderId="0" applyNumberFormat="0" applyFill="0" applyBorder="0" applyProtection="0">
      <alignment horizontal="left"/>
    </xf>
    <xf numFmtId="180" fontId="147" fillId="0" borderId="0" applyNumberFormat="0" applyFill="0" applyBorder="0" applyProtection="0">
      <alignment horizontal="left"/>
    </xf>
    <xf numFmtId="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94" fontId="147" fillId="0" borderId="0" applyNumberFormat="0" applyFill="0" applyBorder="0" applyProtection="0">
      <alignment horizontal="left"/>
    </xf>
    <xf numFmtId="180" fontId="147" fillId="0" borderId="0" applyNumberFormat="0" applyFill="0" applyBorder="0" applyProtection="0">
      <alignment horizontal="left"/>
    </xf>
    <xf numFmtId="180" fontId="147" fillId="0" borderId="0" applyNumberFormat="0" applyFill="0" applyBorder="0" applyProtection="0">
      <alignment horizontal="left"/>
    </xf>
    <xf numFmtId="0" fontId="147" fillId="0" borderId="0" applyNumberFormat="0" applyFill="0" applyBorder="0" applyProtection="0">
      <alignment horizontal="left"/>
    </xf>
    <xf numFmtId="0" fontId="147" fillId="0" borderId="0" applyNumberFormat="0" applyFill="0" applyBorder="0" applyProtection="0">
      <alignment horizontal="left"/>
    </xf>
    <xf numFmtId="0" fontId="18" fillId="0" borderId="0"/>
    <xf numFmtId="217" fontId="148" fillId="80" borderId="0"/>
    <xf numFmtId="180" fontId="84" fillId="0" borderId="0" applyNumberFormat="0" applyFill="0" applyBorder="0" applyProtection="0">
      <alignment horizontal="left"/>
    </xf>
    <xf numFmtId="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94" fontId="84" fillId="0" borderId="0" applyNumberFormat="0" applyFill="0" applyBorder="0" applyProtection="0">
      <alignment horizontal="left"/>
    </xf>
    <xf numFmtId="180" fontId="84" fillId="0" borderId="0" applyNumberFormat="0" applyFill="0" applyBorder="0" applyProtection="0">
      <alignment horizontal="left"/>
    </xf>
    <xf numFmtId="18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180" fontId="46" fillId="93" borderId="53"/>
    <xf numFmtId="0" fontId="18" fillId="0" borderId="0"/>
    <xf numFmtId="0" fontId="18" fillId="0" borderId="0"/>
    <xf numFmtId="1" fontId="122" fillId="0" borderId="0" applyNumberFormat="0" applyFont="0" applyBorder="0" applyAlignment="0" applyProtection="0">
      <alignment horizontal="right"/>
    </xf>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xf numFmtId="0" fontId="18" fillId="0" borderId="0"/>
    <xf numFmtId="0" fontId="18" fillId="0" borderId="0"/>
    <xf numFmtId="0" fontId="18" fillId="0" borderId="0" applyNumberFormat="0" applyFill="0" applyBorder="0" applyProtection="0">
      <alignment horizontal="right" wrapText="1"/>
    </xf>
    <xf numFmtId="0" fontId="18" fillId="0" borderId="0"/>
    <xf numFmtId="0" fontId="18" fillId="0" borderId="0"/>
    <xf numFmtId="0" fontId="18" fillId="0" borderId="0"/>
    <xf numFmtId="0" fontId="18" fillId="0" borderId="0"/>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xf numFmtId="0" fontId="18" fillId="0" borderId="0" applyNumberFormat="0" applyFill="0" applyBorder="0" applyProtection="0">
      <alignment horizontal="right" wrapText="1"/>
    </xf>
    <xf numFmtId="0" fontId="18" fillId="0" borderId="0" applyNumberFormat="0" applyFill="0" applyBorder="0" applyProtection="0">
      <alignment horizontal="right" wrapText="1"/>
    </xf>
    <xf numFmtId="0" fontId="18" fillId="0" borderId="0"/>
    <xf numFmtId="49" fontId="18" fillId="0" borderId="1" applyFill="0" applyProtection="0">
      <alignment horizontal="right"/>
    </xf>
    <xf numFmtId="49" fontId="18" fillId="0" borderId="1" applyFill="0" applyProtection="0">
      <alignment horizontal="right"/>
    </xf>
    <xf numFmtId="0" fontId="18" fillId="0" borderId="0"/>
    <xf numFmtId="0" fontId="18" fillId="0" borderId="0"/>
    <xf numFmtId="0" fontId="149" fillId="0" borderId="0" applyNumberFormat="0" applyFill="0" applyBorder="0" applyAlignment="0" applyProtection="0">
      <protection locked="0"/>
    </xf>
    <xf numFmtId="0" fontId="18" fillId="0" borderId="0"/>
    <xf numFmtId="0" fontId="18" fillId="0" borderId="0"/>
    <xf numFmtId="226" fontId="150" fillId="0" borderId="0" applyNumberFormat="0" applyFill="0" applyBorder="0" applyAlignment="0" applyProtection="0">
      <alignment horizontal="right" vertical="center" wrapText="1"/>
    </xf>
    <xf numFmtId="0" fontId="18" fillId="0" borderId="0"/>
    <xf numFmtId="0" fontId="18" fillId="0" borderId="0"/>
    <xf numFmtId="0" fontId="18" fillId="0" borderId="0"/>
    <xf numFmtId="0" fontId="151" fillId="0" borderId="0" applyNumberFormat="0" applyFill="0" applyBorder="0" applyAlignment="0" applyProtection="0"/>
    <xf numFmtId="0" fontId="18" fillId="0" borderId="0"/>
    <xf numFmtId="0" fontId="18" fillId="0" borderId="0"/>
    <xf numFmtId="227" fontId="152" fillId="0" borderId="0" applyNumberFormat="0" applyFill="0" applyBorder="0" applyAlignment="0" applyProtection="0">
      <alignment horizontal="right" vertical="center"/>
    </xf>
    <xf numFmtId="0" fontId="18" fillId="0" borderId="0"/>
    <xf numFmtId="0" fontId="18" fillId="0" borderId="0"/>
    <xf numFmtId="0" fontId="18" fillId="0" borderId="0"/>
    <xf numFmtId="0" fontId="153" fillId="96" borderId="33"/>
    <xf numFmtId="0" fontId="18" fillId="0" borderId="0"/>
    <xf numFmtId="0" fontId="18" fillId="0" borderId="0"/>
    <xf numFmtId="0" fontId="153" fillId="0" borderId="0"/>
    <xf numFmtId="0" fontId="18" fillId="0" borderId="0"/>
    <xf numFmtId="0" fontId="18" fillId="0" borderId="0"/>
    <xf numFmtId="0" fontId="153" fillId="0" borderId="0"/>
    <xf numFmtId="0" fontId="18" fillId="0" borderId="0"/>
    <xf numFmtId="0" fontId="18" fillId="0" borderId="0"/>
    <xf numFmtId="0" fontId="153" fillId="0" borderId="0"/>
    <xf numFmtId="0" fontId="18" fillId="0" borderId="0"/>
    <xf numFmtId="0" fontId="18" fillId="0" borderId="0"/>
    <xf numFmtId="0" fontId="18" fillId="0" borderId="0"/>
    <xf numFmtId="220" fontId="154" fillId="0" borderId="0"/>
    <xf numFmtId="0" fontId="18" fillId="0" borderId="0"/>
    <xf numFmtId="0" fontId="18" fillId="0" borderId="0"/>
    <xf numFmtId="217" fontId="64" fillId="97" borderId="0"/>
    <xf numFmtId="0" fontId="18" fillId="0" borderId="0"/>
    <xf numFmtId="0" fontId="18" fillId="0" borderId="0"/>
    <xf numFmtId="196" fontId="84" fillId="0" borderId="0"/>
    <xf numFmtId="0" fontId="18" fillId="0" borderId="0"/>
    <xf numFmtId="0" fontId="18" fillId="0" borderId="0"/>
    <xf numFmtId="228" fontId="155" fillId="80" borderId="5" applyAlignment="0"/>
    <xf numFmtId="0" fontId="18" fillId="0" borderId="0"/>
    <xf numFmtId="0" fontId="18" fillId="0" borderId="0"/>
    <xf numFmtId="229" fontId="156" fillId="0" borderId="0"/>
    <xf numFmtId="0" fontId="18" fillId="0" borderId="0"/>
    <xf numFmtId="0" fontId="18" fillId="0" borderId="0"/>
    <xf numFmtId="220" fontId="157" fillId="98" borderId="0" applyFont="0" applyBorder="0" applyAlignment="0">
      <alignment vertical="top" wrapText="1"/>
    </xf>
    <xf numFmtId="0" fontId="18" fillId="0" borderId="0"/>
    <xf numFmtId="0" fontId="18" fillId="0" borderId="0"/>
    <xf numFmtId="220" fontId="158" fillId="98" borderId="0" applyFont="0" applyAlignment="0">
      <alignment horizontal="justify" vertical="top" wrapText="1"/>
    </xf>
    <xf numFmtId="0" fontId="18" fillId="0" borderId="0"/>
    <xf numFmtId="0" fontId="18" fillId="0" borderId="0"/>
    <xf numFmtId="220" fontId="159" fillId="98" borderId="0">
      <alignment vertical="top" wrapText="1"/>
    </xf>
    <xf numFmtId="0" fontId="160" fillId="78" borderId="7">
      <alignment wrapText="1"/>
    </xf>
    <xf numFmtId="0" fontId="18" fillId="0" borderId="0"/>
    <xf numFmtId="0" fontId="18" fillId="0" borderId="0"/>
    <xf numFmtId="220" fontId="161" fillId="98" borderId="54" applyBorder="0">
      <alignment horizontal="right" vertical="top" wrapText="1"/>
    </xf>
    <xf numFmtId="0" fontId="18" fillId="99" borderId="51" applyNumberFormat="0" applyFont="0" applyBorder="0" applyAlignment="0" applyProtection="0">
      <alignment horizontal="center" vertical="center" wrapText="1"/>
      <protection hidden="1"/>
    </xf>
    <xf numFmtId="0" fontId="18" fillId="0" borderId="0"/>
    <xf numFmtId="0" fontId="18" fillId="0" borderId="0"/>
    <xf numFmtId="0" fontId="18" fillId="0" borderId="0"/>
    <xf numFmtId="0" fontId="18" fillId="0" borderId="55"/>
    <xf numFmtId="0" fontId="18" fillId="0" borderId="0"/>
    <xf numFmtId="0" fontId="18" fillId="0" borderId="0"/>
    <xf numFmtId="0" fontId="18" fillId="0" borderId="0"/>
    <xf numFmtId="0" fontId="18" fillId="0" borderId="0"/>
    <xf numFmtId="0" fontId="18" fillId="0" borderId="55"/>
    <xf numFmtId="0" fontId="18" fillId="0" borderId="55"/>
    <xf numFmtId="0" fontId="18" fillId="0" borderId="55"/>
    <xf numFmtId="0" fontId="18" fillId="0" borderId="0"/>
    <xf numFmtId="0" fontId="18" fillId="0" borderId="55"/>
    <xf numFmtId="0" fontId="18" fillId="0" borderId="55"/>
    <xf numFmtId="0" fontId="18" fillId="0" borderId="0"/>
    <xf numFmtId="49" fontId="88" fillId="0" borderId="0" applyFont="0" applyFill="0" applyBorder="0" applyAlignment="0" applyProtection="0"/>
    <xf numFmtId="0" fontId="162" fillId="0" borderId="0" applyNumberFormat="0" applyFill="0" applyBorder="0" applyAlignment="0" applyProtection="0"/>
    <xf numFmtId="0" fontId="18" fillId="0" borderId="0"/>
    <xf numFmtId="0" fontId="18" fillId="0" borderId="0"/>
    <xf numFmtId="0" fontId="18" fillId="0" borderId="0"/>
    <xf numFmtId="196" fontId="114" fillId="0" borderId="0"/>
    <xf numFmtId="0" fontId="18" fillId="0" borderId="0"/>
    <xf numFmtId="0" fontId="162" fillId="0" borderId="0" applyNumberFormat="0" applyFill="0" applyBorder="0" applyAlignment="0" applyProtection="0"/>
    <xf numFmtId="0" fontId="22" fillId="0" borderId="0" applyNumberFormat="0" applyFill="0" applyBorder="0" applyAlignment="0" applyProtection="0"/>
    <xf numFmtId="0" fontId="18" fillId="0" borderId="0"/>
    <xf numFmtId="0" fontId="18" fillId="0" borderId="0"/>
    <xf numFmtId="196" fontId="114" fillId="0" borderId="0"/>
    <xf numFmtId="0" fontId="18" fillId="0" borderId="0"/>
    <xf numFmtId="0" fontId="19" fillId="0" borderId="0"/>
    <xf numFmtId="0" fontId="18" fillId="0" borderId="0"/>
    <xf numFmtId="196" fontId="114" fillId="0" borderId="0"/>
    <xf numFmtId="0" fontId="18" fillId="0" borderId="0"/>
    <xf numFmtId="0" fontId="18" fillId="0" borderId="0"/>
    <xf numFmtId="0" fontId="18" fillId="0" borderId="0"/>
    <xf numFmtId="196" fontId="114" fillId="0" borderId="0"/>
    <xf numFmtId="0" fontId="18" fillId="0" borderId="0"/>
    <xf numFmtId="0" fontId="18" fillId="0" borderId="0"/>
    <xf numFmtId="0" fontId="18" fillId="0" borderId="0"/>
    <xf numFmtId="177" fontId="163" fillId="0" borderId="0"/>
    <xf numFmtId="0" fontId="39" fillId="0" borderId="56" applyNumberFormat="0" applyFill="0" applyAlignment="0" applyProtection="0"/>
    <xf numFmtId="0" fontId="39" fillId="0" borderId="56" applyNumberFormat="0" applyFill="0" applyAlignment="0" applyProtection="0"/>
    <xf numFmtId="0" fontId="18" fillId="0" borderId="0"/>
    <xf numFmtId="0" fontId="14" fillId="0" borderId="23" applyNumberFormat="0" applyFill="0" applyAlignment="0" applyProtection="0"/>
    <xf numFmtId="0" fontId="39" fillId="0" borderId="57" applyNumberFormat="0" applyFill="0" applyAlignment="0" applyProtection="0"/>
    <xf numFmtId="0" fontId="18" fillId="0" borderId="0"/>
    <xf numFmtId="0" fontId="39" fillId="0" borderId="56"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0" fontId="39" fillId="0" borderId="57" applyNumberFormat="0" applyFill="0" applyAlignment="0" applyProtection="0"/>
    <xf numFmtId="0" fontId="18" fillId="0" borderId="0"/>
    <xf numFmtId="0" fontId="18" fillId="0" borderId="0"/>
    <xf numFmtId="0" fontId="18" fillId="0" borderId="0"/>
    <xf numFmtId="212" fontId="164" fillId="0" borderId="5"/>
    <xf numFmtId="0" fontId="18" fillId="0" borderId="0"/>
    <xf numFmtId="0" fontId="18" fillId="0" borderId="0"/>
    <xf numFmtId="0" fontId="18" fillId="0" borderId="0"/>
    <xf numFmtId="218" fontId="63" fillId="0" borderId="58" applyAlignment="0"/>
    <xf numFmtId="0" fontId="18" fillId="0" borderId="0"/>
    <xf numFmtId="0" fontId="18" fillId="0" borderId="0"/>
    <xf numFmtId="219" fontId="63" fillId="0" borderId="58" applyAlignment="0"/>
    <xf numFmtId="220" fontId="63" fillId="0" borderId="58" applyAlignment="0">
      <alignment horizontal="right"/>
    </xf>
    <xf numFmtId="220" fontId="63" fillId="0" borderId="58" applyAlignment="0">
      <alignment horizontal="right"/>
    </xf>
    <xf numFmtId="220" fontId="63" fillId="0" borderId="58" applyAlignment="0">
      <alignment horizontal="right"/>
    </xf>
    <xf numFmtId="0" fontId="18" fillId="0" borderId="0"/>
    <xf numFmtId="0" fontId="18" fillId="0" borderId="0"/>
    <xf numFmtId="0" fontId="18" fillId="0" borderId="0"/>
    <xf numFmtId="0" fontId="18" fillId="0" borderId="0"/>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220" fontId="63" fillId="0" borderId="58" applyAlignment="0">
      <alignment horizontal="right"/>
    </xf>
    <xf numFmtId="0" fontId="18" fillId="0" borderId="0"/>
    <xf numFmtId="1" fontId="165" fillId="0" borderId="0">
      <alignment horizontal="right"/>
      <protection locked="0"/>
    </xf>
    <xf numFmtId="0" fontId="18" fillId="0" borderId="0"/>
    <xf numFmtId="0" fontId="18" fillId="0" borderId="0"/>
    <xf numFmtId="0" fontId="18" fillId="0" borderId="0"/>
    <xf numFmtId="0" fontId="18" fillId="0" borderId="0"/>
    <xf numFmtId="184" fontId="145" fillId="80" borderId="8" applyBorder="0">
      <alignment horizontal="right" vertical="center"/>
      <protection locked="0"/>
    </xf>
    <xf numFmtId="0" fontId="18" fillId="0" borderId="0"/>
    <xf numFmtId="0" fontId="18" fillId="0" borderId="0"/>
    <xf numFmtId="0" fontId="18" fillId="0" borderId="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34" fillId="0" borderId="0" applyNumberFormat="0" applyFill="0" applyBorder="0" applyAlignment="0" applyProtection="0"/>
    <xf numFmtId="0" fontId="166" fillId="0" borderId="0" applyNumberFormat="0" applyFill="0" applyBorder="0" applyAlignment="0" applyProtection="0"/>
    <xf numFmtId="0" fontId="18" fillId="0" borderId="0"/>
    <xf numFmtId="0" fontId="166" fillId="0" borderId="0" applyNumberFormat="0" applyFill="0" applyBorder="0" applyAlignment="0" applyProtection="0"/>
    <xf numFmtId="0" fontId="18" fillId="0" borderId="0"/>
    <xf numFmtId="0" fontId="18" fillId="0" borderId="0"/>
    <xf numFmtId="0" fontId="18" fillId="0" borderId="0"/>
    <xf numFmtId="0" fontId="166" fillId="0" borderId="0" applyNumberFormat="0" applyFill="0" applyBorder="0" applyAlignment="0" applyProtection="0"/>
    <xf numFmtId="0" fontId="18" fillId="0" borderId="0"/>
    <xf numFmtId="0" fontId="166" fillId="0" borderId="0" applyNumberFormat="0" applyFill="0" applyBorder="0" applyAlignment="0" applyProtection="0"/>
    <xf numFmtId="0" fontId="18" fillId="0" borderId="0"/>
    <xf numFmtId="0" fontId="18" fillId="0" borderId="0"/>
    <xf numFmtId="0" fontId="18" fillId="0" borderId="0"/>
    <xf numFmtId="230" fontId="64" fillId="37" borderId="28" applyNumberFormat="0">
      <alignment horizontal="center" wrapText="1"/>
    </xf>
    <xf numFmtId="0" fontId="18" fillId="0" borderId="0"/>
    <xf numFmtId="0" fontId="18" fillId="0" borderId="0"/>
    <xf numFmtId="0" fontId="18" fillId="0" borderId="0"/>
    <xf numFmtId="0" fontId="18" fillId="37" borderId="0" applyBorder="0" applyProtection="0"/>
    <xf numFmtId="0" fontId="18" fillId="0" borderId="0"/>
    <xf numFmtId="0" fontId="18" fillId="0" borderId="0"/>
    <xf numFmtId="0" fontId="18" fillId="0" borderId="0"/>
    <xf numFmtId="0" fontId="18" fillId="0" borderId="0"/>
    <xf numFmtId="0" fontId="18" fillId="37" borderId="0" applyBorder="0" applyProtection="0"/>
    <xf numFmtId="0" fontId="18" fillId="37" borderId="0" applyBorder="0" applyProtection="0"/>
    <xf numFmtId="0" fontId="18" fillId="37" borderId="0" applyBorder="0" applyProtection="0"/>
    <xf numFmtId="0" fontId="18" fillId="0" borderId="0"/>
    <xf numFmtId="0" fontId="18" fillId="37" borderId="0" applyBorder="0" applyProtection="0"/>
    <xf numFmtId="0" fontId="18" fillId="37" borderId="0" applyBorder="0" applyProtection="0"/>
    <xf numFmtId="0" fontId="18" fillId="0" borderId="0"/>
    <xf numFmtId="0" fontId="18" fillId="0" borderId="0"/>
    <xf numFmtId="0" fontId="18" fillId="0" borderId="0"/>
    <xf numFmtId="0" fontId="18" fillId="37" borderId="0">
      <alignment horizontal="right"/>
    </xf>
    <xf numFmtId="0" fontId="18" fillId="0" borderId="0"/>
    <xf numFmtId="0" fontId="18" fillId="0" borderId="0"/>
    <xf numFmtId="0" fontId="18" fillId="0" borderId="0"/>
    <xf numFmtId="9" fontId="18" fillId="0" borderId="0" applyFill="0" applyBorder="0" applyAlignment="0" applyProtection="0"/>
    <xf numFmtId="0" fontId="18" fillId="0" borderId="0"/>
    <xf numFmtId="0" fontId="18" fillId="0" borderId="0"/>
    <xf numFmtId="0" fontId="18" fillId="0" borderId="0"/>
    <xf numFmtId="0" fontId="18" fillId="0" borderId="0"/>
    <xf numFmtId="9" fontId="18" fillId="0" borderId="0" applyFill="0" applyBorder="0" applyAlignment="0" applyProtection="0"/>
    <xf numFmtId="9" fontId="18" fillId="0" borderId="0" applyFill="0" applyBorder="0" applyAlignment="0" applyProtection="0"/>
    <xf numFmtId="9" fontId="18" fillId="0" borderId="0" applyFill="0" applyBorder="0" applyAlignment="0" applyProtection="0"/>
    <xf numFmtId="0" fontId="18" fillId="0" borderId="0"/>
    <xf numFmtId="9" fontId="18" fillId="0" borderId="0" applyFill="0" applyBorder="0" applyAlignment="0" applyProtection="0"/>
    <xf numFmtId="9" fontId="18" fillId="0" borderId="0" applyFill="0" applyBorder="0" applyAlignment="0" applyProtection="0"/>
    <xf numFmtId="0" fontId="18" fillId="0" borderId="0"/>
    <xf numFmtId="0" fontId="18" fillId="0" borderId="0"/>
    <xf numFmtId="0" fontId="18" fillId="0" borderId="0"/>
    <xf numFmtId="0" fontId="167" fillId="0" borderId="0" applyNumberFormat="0" applyAlignment="0"/>
    <xf numFmtId="0" fontId="18" fillId="0" borderId="0"/>
    <xf numFmtId="0" fontId="18" fillId="0" borderId="0"/>
    <xf numFmtId="0" fontId="168" fillId="37" borderId="0" applyNumberFormat="0" applyAlignment="0"/>
    <xf numFmtId="0" fontId="18" fillId="0" borderId="0"/>
    <xf numFmtId="0" fontId="18" fillId="0" borderId="0"/>
    <xf numFmtId="49" fontId="20" fillId="37" borderId="0">
      <alignment horizontal="right"/>
    </xf>
    <xf numFmtId="0" fontId="18" fillId="0" borderId="0"/>
    <xf numFmtId="0" fontId="18" fillId="0" borderId="0"/>
    <xf numFmtId="230" fontId="64" fillId="37" borderId="28">
      <alignment horizontal="right" wrapText="1"/>
    </xf>
    <xf numFmtId="0" fontId="18" fillId="0" borderId="0"/>
    <xf numFmtId="0" fontId="18" fillId="0" borderId="0"/>
    <xf numFmtId="0" fontId="163" fillId="0" borderId="58" applyFont="0" applyFill="0" applyBorder="0" applyAlignment="0" applyProtection="0"/>
    <xf numFmtId="0" fontId="18" fillId="0" borderId="0"/>
    <xf numFmtId="0" fontId="18" fillId="0" borderId="0"/>
    <xf numFmtId="195" fontId="155" fillId="80" borderId="12" applyNumberFormat="0" applyBorder="0" applyAlignment="0"/>
    <xf numFmtId="0" fontId="18" fillId="0" borderId="0"/>
    <xf numFmtId="0" fontId="18" fillId="0" borderId="0"/>
    <xf numFmtId="230" fontId="20" fillId="78" borderId="5" applyAlignment="0">
      <alignment horizontal="right"/>
    </xf>
    <xf numFmtId="0" fontId="18" fillId="0" borderId="0"/>
    <xf numFmtId="0" fontId="18" fillId="0" borderId="0"/>
    <xf numFmtId="230" fontId="20" fillId="97" borderId="5" applyAlignment="0">
      <alignment horizontal="left"/>
    </xf>
    <xf numFmtId="180" fontId="46" fillId="0" borderId="0"/>
    <xf numFmtId="0" fontId="18" fillId="0" borderId="0"/>
    <xf numFmtId="0" fontId="169" fillId="0" borderId="0"/>
    <xf numFmtId="0" fontId="170" fillId="0" borderId="0"/>
    <xf numFmtId="168" fontId="18" fillId="0" borderId="0" applyFont="0" applyFill="0" applyBorder="0" applyAlignment="0" applyProtection="0"/>
    <xf numFmtId="168" fontId="18" fillId="0" borderId="0" applyFont="0" applyFill="0" applyBorder="0" applyAlignment="0" applyProtection="0"/>
    <xf numFmtId="0" fontId="15" fillId="0" borderId="0"/>
    <xf numFmtId="0" fontId="15" fillId="0" borderId="0"/>
    <xf numFmtId="0" fontId="18" fillId="0" borderId="0"/>
    <xf numFmtId="0" fontId="1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168" fontId="15" fillId="0" borderId="0" applyFont="0" applyFill="0" applyBorder="0" applyAlignment="0" applyProtection="0"/>
    <xf numFmtId="170" fontId="15" fillId="0" borderId="0" applyFont="0" applyFill="0" applyBorder="0" applyAlignment="0" applyProtection="0"/>
    <xf numFmtId="0" fontId="9" fillId="0" borderId="0"/>
    <xf numFmtId="168" fontId="9" fillId="0" borderId="0" applyFont="0" applyFill="0" applyBorder="0" applyAlignment="0" applyProtection="0"/>
    <xf numFmtId="168" fontId="180" fillId="0" borderId="0" applyFont="0" applyFill="0" applyBorder="0" applyAlignment="0" applyProtection="0"/>
    <xf numFmtId="0" fontId="180" fillId="0" borderId="0"/>
    <xf numFmtId="168" fontId="1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5" fillId="0" borderId="0" applyFont="0" applyFill="0" applyBorder="0" applyAlignment="0" applyProtection="0"/>
    <xf numFmtId="170" fontId="1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38" fillId="0" borderId="0" applyFont="0" applyFill="0" applyBorder="0" applyAlignment="0" applyProtection="0"/>
    <xf numFmtId="167" fontId="18" fillId="0" borderId="0" applyFont="0" applyFill="0" applyBorder="0" applyAlignment="0" applyProtection="0"/>
    <xf numFmtId="167" fontId="3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6" fillId="0" borderId="0" applyFont="0" applyFill="0" applyBorder="0" applyAlignment="0" applyProtection="0"/>
    <xf numFmtId="167" fontId="65"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68" fillId="0" borderId="0" applyFont="0" applyFill="0" applyBorder="0" applyAlignment="0" applyProtection="0"/>
    <xf numFmtId="168" fontId="18"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8" fontId="18"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8"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6" fillId="0" borderId="0" applyFont="0" applyFill="0" applyBorder="0" applyAlignment="0" applyProtection="0"/>
    <xf numFmtId="168" fontId="65" fillId="0" borderId="0" applyFont="0" applyFill="0" applyBorder="0" applyAlignment="0" applyProtection="0"/>
    <xf numFmtId="168" fontId="69" fillId="0" borderId="0" applyFont="0" applyFill="0" applyBorder="0" applyAlignment="0" applyProtection="0"/>
    <xf numFmtId="168" fontId="70" fillId="0" borderId="0" applyFont="0" applyFill="0" applyBorder="0" applyAlignment="0" applyProtection="0"/>
    <xf numFmtId="168" fontId="69"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5"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5"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7" fillId="0" borderId="0" applyFont="0" applyFill="0" applyBorder="0" applyAlignment="0" applyProtection="0"/>
    <xf numFmtId="168" fontId="37" fillId="0" borderId="0" applyFont="0" applyFill="0" applyBorder="0" applyAlignment="0" applyProtection="0"/>
    <xf numFmtId="168" fontId="71" fillId="0" borderId="0" applyFont="0" applyFill="0" applyBorder="0" applyAlignment="0" applyProtection="0"/>
    <xf numFmtId="168" fontId="37" fillId="0" borderId="0" applyFont="0" applyFill="0" applyBorder="0" applyAlignment="0" applyProtection="0"/>
    <xf numFmtId="168" fontId="66" fillId="0" borderId="0" applyFont="0" applyFill="0" applyBorder="0" applyAlignment="0" applyProtection="0"/>
    <xf numFmtId="168" fontId="37" fillId="0" borderId="0" applyFont="0" applyFill="0" applyBorder="0" applyAlignment="0" applyProtection="0"/>
    <xf numFmtId="168" fontId="18" fillId="0" borderId="0" applyFont="0" applyFill="0" applyBorder="0" applyAlignment="0" applyProtection="0"/>
    <xf numFmtId="168" fontId="66"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5" fillId="0" borderId="0" applyFont="0" applyFill="0" applyBorder="0" applyAlignment="0" applyProtection="0"/>
    <xf numFmtId="170" fontId="15" fillId="0" borderId="0" applyFont="0" applyFill="0" applyBorder="0" applyAlignment="0" applyProtection="0"/>
    <xf numFmtId="168" fontId="9" fillId="0" borderId="0" applyFont="0" applyFill="0" applyBorder="0" applyAlignment="0" applyProtection="0"/>
    <xf numFmtId="168" fontId="180" fillId="0" borderId="0" applyFont="0" applyFill="0" applyBorder="0" applyAlignment="0" applyProtection="0"/>
    <xf numFmtId="168" fontId="1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15" fillId="0" borderId="0"/>
    <xf numFmtId="0" fontId="4" fillId="0" borderId="0"/>
    <xf numFmtId="0" fontId="18" fillId="0" borderId="0"/>
    <xf numFmtId="0" fontId="18" fillId="0" borderId="0"/>
    <xf numFmtId="0" fontId="18" fillId="0" borderId="0"/>
    <xf numFmtId="0" fontId="191" fillId="0" borderId="60" applyNumberFormat="0" applyFill="0" applyProtection="0">
      <alignment horizontal="center"/>
    </xf>
    <xf numFmtId="177" fontId="18" fillId="0" borderId="0" applyFont="0" applyFill="0" applyBorder="0" applyProtection="0">
      <alignment horizontal="right"/>
    </xf>
    <xf numFmtId="177" fontId="18" fillId="0" borderId="0" applyFont="0" applyFill="0" applyBorder="0" applyProtection="0">
      <alignment horizontal="right"/>
    </xf>
    <xf numFmtId="172" fontId="18" fillId="0" borderId="0" applyFont="0" applyFill="0" applyBorder="0" applyProtection="0">
      <alignment horizontal="right"/>
    </xf>
    <xf numFmtId="172" fontId="18" fillId="0" borderId="0" applyFont="0" applyFill="0" applyBorder="0" applyProtection="0">
      <alignment horizontal="right"/>
    </xf>
    <xf numFmtId="234" fontId="18" fillId="0" borderId="0" applyFont="0" applyFill="0" applyBorder="0" applyProtection="0">
      <alignment horizontal="right"/>
    </xf>
    <xf numFmtId="234" fontId="18" fillId="0" borderId="0" applyFont="0" applyFill="0" applyBorder="0" applyProtection="0">
      <alignment horizontal="right"/>
    </xf>
    <xf numFmtId="243" fontId="18" fillId="0" borderId="0" applyBorder="0"/>
    <xf numFmtId="234" fontId="47" fillId="0" borderId="0" applyFont="0" applyFill="0" applyBorder="0" applyProtection="0">
      <alignment horizontal="right"/>
    </xf>
    <xf numFmtId="235" fontId="47" fillId="0" borderId="0" applyFont="0" applyFill="0" applyBorder="0" applyProtection="0">
      <alignment horizontal="left"/>
    </xf>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4"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201" fillId="0" borderId="11" applyNumberFormat="0" applyBorder="0" applyAlignment="0" applyProtection="0">
      <alignment horizontal="right" vertical="center"/>
    </xf>
    <xf numFmtId="201" fontId="18" fillId="0" borderId="0" applyFont="0" applyFill="0" applyBorder="0" applyAlignment="0" applyProtection="0"/>
    <xf numFmtId="0" fontId="202" fillId="0" borderId="0">
      <alignment horizontal="right"/>
      <protection locked="0"/>
    </xf>
    <xf numFmtId="0" fontId="192" fillId="0" borderId="0">
      <alignment horizontal="left"/>
    </xf>
    <xf numFmtId="0" fontId="193" fillId="0" borderId="0">
      <alignment horizontal="left"/>
    </xf>
    <xf numFmtId="0" fontId="18" fillId="0" borderId="0" applyFont="0" applyFill="0" applyBorder="0" applyProtection="0">
      <alignment horizontal="right"/>
    </xf>
    <xf numFmtId="0" fontId="18" fillId="0" borderId="0" applyFont="0" applyFill="0" applyBorder="0" applyProtection="0">
      <alignment horizontal="right"/>
    </xf>
    <xf numFmtId="38" fontId="77" fillId="80" borderId="0" applyNumberFormat="0" applyBorder="0" applyAlignment="0" applyProtection="0"/>
    <xf numFmtId="0" fontId="63" fillId="113" borderId="61" applyProtection="0">
      <alignment horizontal="right"/>
    </xf>
    <xf numFmtId="0" fontId="194" fillId="113" borderId="0" applyProtection="0">
      <alignment horizontal="left"/>
    </xf>
    <xf numFmtId="0" fontId="85" fillId="0" borderId="0">
      <alignment vertical="top" wrapText="1"/>
    </xf>
    <xf numFmtId="0" fontId="85" fillId="0" borderId="0">
      <alignment vertical="top" wrapText="1"/>
    </xf>
    <xf numFmtId="0" fontId="85" fillId="0" borderId="0">
      <alignment vertical="top" wrapText="1"/>
    </xf>
    <xf numFmtId="0" fontId="85" fillId="0" borderId="0">
      <alignment vertical="top" wrapText="1"/>
    </xf>
    <xf numFmtId="207" fontId="84" fillId="0" borderId="0" applyNumberFormat="0" applyFill="0" applyAlignment="0" applyProtection="0"/>
    <xf numFmtId="207" fontId="203" fillId="0" borderId="0" applyNumberFormat="0" applyFill="0" applyAlignment="0" applyProtection="0"/>
    <xf numFmtId="207" fontId="20" fillId="0" borderId="0" applyNumberFormat="0" applyFill="0" applyAlignment="0" applyProtection="0"/>
    <xf numFmtId="207" fontId="195" fillId="0" borderId="0" applyNumberFormat="0" applyFill="0" applyAlignment="0" applyProtection="0"/>
    <xf numFmtId="207" fontId="115" fillId="0" borderId="0" applyNumberFormat="0" applyFill="0" applyAlignment="0" applyProtection="0"/>
    <xf numFmtId="207" fontId="115" fillId="0" borderId="0" applyNumberFormat="0" applyFont="0" applyFill="0" applyBorder="0" applyAlignment="0" applyProtection="0"/>
    <xf numFmtId="207" fontId="115" fillId="0" borderId="0" applyNumberFormat="0" applyFont="0" applyFill="0" applyBorder="0" applyAlignment="0" applyProtection="0"/>
    <xf numFmtId="0" fontId="79" fillId="0" borderId="0" applyFill="0" applyBorder="0" applyProtection="0">
      <alignment horizontal="left"/>
    </xf>
    <xf numFmtId="10" fontId="77" fillId="78" borderId="1" applyNumberFormat="0" applyBorder="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125" fillId="41" borderId="24" applyNumberFormat="0" applyAlignment="0" applyProtection="0"/>
    <xf numFmtId="0" fontId="63" fillId="0" borderId="62" applyProtection="0">
      <alignment horizontal="right"/>
    </xf>
    <xf numFmtId="0" fontId="63" fillId="0" borderId="61" applyProtection="0">
      <alignment horizontal="right"/>
    </xf>
    <xf numFmtId="0" fontId="63" fillId="0" borderId="63" applyProtection="0">
      <alignment horizontal="center"/>
      <protection locked="0"/>
    </xf>
    <xf numFmtId="0" fontId="18" fillId="0" borderId="0"/>
    <xf numFmtId="0" fontId="18" fillId="0" borderId="0"/>
    <xf numFmtId="0" fontId="18" fillId="0" borderId="0"/>
    <xf numFmtId="1" fontId="18" fillId="0" borderId="0" applyFont="0" applyFill="0" applyBorder="0" applyProtection="0">
      <alignment horizontal="right"/>
    </xf>
    <xf numFmtId="1" fontId="18" fillId="0" borderId="0" applyFont="0" applyFill="0" applyBorder="0" applyProtection="0">
      <alignment horizontal="right"/>
    </xf>
    <xf numFmtId="0" fontId="204" fillId="0" borderId="0"/>
    <xf numFmtId="0" fontId="204" fillId="0" borderId="0"/>
    <xf numFmtId="0" fontId="204" fillId="0" borderId="0"/>
    <xf numFmtId="0" fontId="204" fillId="0" borderId="0"/>
    <xf numFmtId="0" fontId="204"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37" fillId="0" borderId="0"/>
    <xf numFmtId="0" fontId="18" fillId="0" borderId="0">
      <alignment vertical="top"/>
    </xf>
    <xf numFmtId="0" fontId="18" fillId="0" borderId="0"/>
    <xf numFmtId="0" fontId="1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38" fillId="0" borderId="0"/>
    <xf numFmtId="0" fontId="4" fillId="0" borderId="0"/>
    <xf numFmtId="0" fontId="37"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3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40" fontId="205" fillId="37" borderId="0">
      <alignment horizontal="right"/>
    </xf>
    <xf numFmtId="0" fontId="206" fillId="37" borderId="0">
      <alignment horizontal="right"/>
    </xf>
    <xf numFmtId="0" fontId="207" fillId="37" borderId="59"/>
    <xf numFmtId="0" fontId="207" fillId="0" borderId="0" applyBorder="0">
      <alignment horizontal="centerContinuous"/>
    </xf>
    <xf numFmtId="0" fontId="208" fillId="0" borderId="0" applyBorder="0">
      <alignment horizontal="centerContinuous"/>
    </xf>
    <xf numFmtId="236" fontId="18" fillId="0" borderId="0" applyFont="0" applyFill="0" applyBorder="0" applyProtection="0">
      <alignment horizontal="right"/>
    </xf>
    <xf numFmtId="236" fontId="18" fillId="0" borderId="0" applyFont="0" applyFill="0" applyBorder="0" applyProtection="0">
      <alignment horizontal="right"/>
    </xf>
    <xf numFmtId="10" fontId="18" fillId="0" borderId="0" applyFont="0" applyFill="0" applyBorder="0" applyAlignment="0" applyProtection="0"/>
    <xf numFmtId="9" fontId="18"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2" fontId="209" fillId="94" borderId="4" applyAlignment="0" applyProtection="0">
      <protection locked="0"/>
    </xf>
    <xf numFmtId="0" fontId="210" fillId="78" borderId="4" applyNumberFormat="0" applyAlignment="0" applyProtection="0"/>
    <xf numFmtId="0" fontId="211" fillId="93" borderId="1" applyNumberFormat="0" applyAlignment="0" applyProtection="0">
      <alignment horizontal="center" vertical="center"/>
    </xf>
    <xf numFmtId="4" fontId="38" fillId="86" borderId="51" applyNumberFormat="0" applyProtection="0">
      <alignment vertical="center"/>
    </xf>
    <xf numFmtId="4" fontId="212" fillId="86" borderId="51" applyNumberFormat="0" applyProtection="0">
      <alignment vertical="center"/>
    </xf>
    <xf numFmtId="4" fontId="38" fillId="86" borderId="51" applyNumberFormat="0" applyProtection="0">
      <alignment horizontal="left" vertical="center" indent="1"/>
    </xf>
    <xf numFmtId="4" fontId="38" fillId="86" borderId="51" applyNumberFormat="0" applyProtection="0">
      <alignment horizontal="left" vertical="center" indent="1"/>
    </xf>
    <xf numFmtId="0" fontId="18" fillId="97" borderId="51" applyNumberFormat="0" applyProtection="0">
      <alignment horizontal="left" vertical="center" indent="1"/>
    </xf>
    <xf numFmtId="4" fontId="38" fillId="114" borderId="51" applyNumberFormat="0" applyProtection="0">
      <alignment horizontal="right" vertical="center"/>
    </xf>
    <xf numFmtId="4" fontId="38" fillId="115" borderId="51" applyNumberFormat="0" applyProtection="0">
      <alignment horizontal="right" vertical="center"/>
    </xf>
    <xf numFmtId="4" fontId="38" fillId="116" borderId="51" applyNumberFormat="0" applyProtection="0">
      <alignment horizontal="right" vertical="center"/>
    </xf>
    <xf numFmtId="4" fontId="38" fillId="82" borderId="51" applyNumberFormat="0" applyProtection="0">
      <alignment horizontal="right" vertical="center"/>
    </xf>
    <xf numFmtId="4" fontId="38" fillId="117" borderId="51" applyNumberFormat="0" applyProtection="0">
      <alignment horizontal="right" vertical="center"/>
    </xf>
    <xf numFmtId="4" fontId="38" fillId="118" borderId="51" applyNumberFormat="0" applyProtection="0">
      <alignment horizontal="right" vertical="center"/>
    </xf>
    <xf numFmtId="4" fontId="38" fillId="119" borderId="51" applyNumberFormat="0" applyProtection="0">
      <alignment horizontal="right" vertical="center"/>
    </xf>
    <xf numFmtId="4" fontId="38" fillId="120" borderId="51" applyNumberFormat="0" applyProtection="0">
      <alignment horizontal="right" vertical="center"/>
    </xf>
    <xf numFmtId="4" fontId="38" fillId="74" borderId="51" applyNumberFormat="0" applyProtection="0">
      <alignment horizontal="right" vertical="center"/>
    </xf>
    <xf numFmtId="4" fontId="213" fillId="121" borderId="51" applyNumberFormat="0" applyProtection="0">
      <alignment horizontal="left" vertical="center" indent="1"/>
    </xf>
    <xf numFmtId="4" fontId="38" fillId="81" borderId="64" applyNumberFormat="0" applyProtection="0">
      <alignment horizontal="left" vertical="center" indent="1"/>
    </xf>
    <xf numFmtId="4" fontId="91" fillId="122" borderId="0" applyNumberFormat="0" applyProtection="0">
      <alignment horizontal="left" vertical="center" indent="1"/>
    </xf>
    <xf numFmtId="0" fontId="18" fillId="97" borderId="51" applyNumberFormat="0" applyProtection="0">
      <alignment horizontal="left" vertical="center" indent="1"/>
    </xf>
    <xf numFmtId="4" fontId="38" fillId="81" borderId="51" applyNumberFormat="0" applyProtection="0">
      <alignment horizontal="left" vertical="center" indent="1"/>
    </xf>
    <xf numFmtId="4" fontId="38" fillId="123" borderId="51" applyNumberFormat="0" applyProtection="0">
      <alignment horizontal="left" vertical="center" indent="1"/>
    </xf>
    <xf numFmtId="0" fontId="18" fillId="123" borderId="51" applyNumberFormat="0" applyProtection="0">
      <alignment horizontal="left" vertical="center" indent="1"/>
    </xf>
    <xf numFmtId="0" fontId="18" fillId="123" borderId="51" applyNumberFormat="0" applyProtection="0">
      <alignment horizontal="left" vertical="center" indent="1"/>
    </xf>
    <xf numFmtId="0" fontId="18" fillId="93" borderId="51" applyNumberFormat="0" applyProtection="0">
      <alignment horizontal="left" vertical="center" indent="1"/>
    </xf>
    <xf numFmtId="0" fontId="18" fillId="93" borderId="51" applyNumberFormat="0" applyProtection="0">
      <alignment horizontal="left" vertical="center" indent="1"/>
    </xf>
    <xf numFmtId="0" fontId="18" fillId="80" borderId="51" applyNumberFormat="0" applyProtection="0">
      <alignment horizontal="left" vertical="center" indent="1"/>
    </xf>
    <xf numFmtId="0" fontId="18" fillId="80" borderId="51" applyNumberFormat="0" applyProtection="0">
      <alignment horizontal="left" vertical="center" indent="1"/>
    </xf>
    <xf numFmtId="0" fontId="18" fillId="97" borderId="51" applyNumberFormat="0" applyProtection="0">
      <alignment horizontal="left" vertical="center" indent="1"/>
    </xf>
    <xf numFmtId="0" fontId="18" fillId="97" borderId="51" applyNumberFormat="0" applyProtection="0">
      <alignment horizontal="left" vertical="center" indent="1"/>
    </xf>
    <xf numFmtId="4" fontId="38" fillId="78" borderId="51" applyNumberFormat="0" applyProtection="0">
      <alignment vertical="center"/>
    </xf>
    <xf numFmtId="4" fontId="212" fillId="78" borderId="51" applyNumberFormat="0" applyProtection="0">
      <alignment vertical="center"/>
    </xf>
    <xf numFmtId="4" fontId="38" fillId="78" borderId="51" applyNumberFormat="0" applyProtection="0">
      <alignment horizontal="left" vertical="center" indent="1"/>
    </xf>
    <xf numFmtId="4" fontId="38" fillId="78" borderId="51" applyNumberFormat="0" applyProtection="0">
      <alignment horizontal="left" vertical="center" indent="1"/>
    </xf>
    <xf numFmtId="4" fontId="38" fillId="81" borderId="51" applyNumberFormat="0" applyProtection="0">
      <alignment horizontal="right" vertical="center"/>
    </xf>
    <xf numFmtId="4" fontId="212" fillId="81" borderId="51" applyNumberFormat="0" applyProtection="0">
      <alignment horizontal="right" vertical="center"/>
    </xf>
    <xf numFmtId="0" fontId="18" fillId="97" borderId="51" applyNumberFormat="0" applyProtection="0">
      <alignment horizontal="left" vertical="center" indent="1"/>
    </xf>
    <xf numFmtId="0" fontId="18" fillId="97" borderId="51" applyNumberFormat="0" applyProtection="0">
      <alignment horizontal="left" vertical="center" indent="1"/>
    </xf>
    <xf numFmtId="0" fontId="214" fillId="0" borderId="0"/>
    <xf numFmtId="4" fontId="215" fillId="81" borderId="51" applyNumberFormat="0" applyProtection="0">
      <alignment horizontal="right" vertical="center"/>
    </xf>
    <xf numFmtId="0" fontId="196" fillId="37" borderId="29">
      <alignment horizontal="center"/>
    </xf>
    <xf numFmtId="3" fontId="197" fillId="37" borderId="0"/>
    <xf numFmtId="3" fontId="196" fillId="37" borderId="0"/>
    <xf numFmtId="0" fontId="197" fillId="37" borderId="0"/>
    <xf numFmtId="0" fontId="196" fillId="37" borderId="0"/>
    <xf numFmtId="0" fontId="197" fillId="37" borderId="0">
      <alignment horizontal="center"/>
    </xf>
    <xf numFmtId="0" fontId="198" fillId="0" borderId="0">
      <alignment wrapText="1"/>
    </xf>
    <xf numFmtId="0" fontId="198" fillId="0" borderId="0">
      <alignment wrapText="1"/>
    </xf>
    <xf numFmtId="0" fontId="198" fillId="0" borderId="0">
      <alignment wrapText="1"/>
    </xf>
    <xf numFmtId="0" fontId="198" fillId="0" borderId="0">
      <alignment wrapText="1"/>
    </xf>
    <xf numFmtId="0" fontId="64" fillId="124" borderId="0">
      <alignment horizontal="right" vertical="top" wrapText="1"/>
    </xf>
    <xf numFmtId="0" fontId="64" fillId="124" borderId="0">
      <alignment horizontal="right" vertical="top" wrapText="1"/>
    </xf>
    <xf numFmtId="0" fontId="64" fillId="124" borderId="0">
      <alignment horizontal="right" vertical="top" wrapText="1"/>
    </xf>
    <xf numFmtId="0" fontId="64" fillId="124" borderId="0">
      <alignment horizontal="right" vertical="top" wrapText="1"/>
    </xf>
    <xf numFmtId="0" fontId="90" fillId="0" borderId="0"/>
    <xf numFmtId="0" fontId="90" fillId="0" borderId="0"/>
    <xf numFmtId="0" fontId="90" fillId="0" borderId="0"/>
    <xf numFmtId="0" fontId="90" fillId="0" borderId="0"/>
    <xf numFmtId="0" fontId="199" fillId="0" borderId="0"/>
    <xf numFmtId="0" fontId="199" fillId="0" borderId="0"/>
    <xf numFmtId="0" fontId="199" fillId="0" borderId="0"/>
    <xf numFmtId="0" fontId="200" fillId="0" borderId="0"/>
    <xf numFmtId="0" fontId="200" fillId="0" borderId="0"/>
    <xf numFmtId="0" fontId="200" fillId="0" borderId="0"/>
    <xf numFmtId="237" fontId="77" fillId="0" borderId="0">
      <alignment wrapText="1"/>
      <protection locked="0"/>
    </xf>
    <xf numFmtId="237" fontId="77" fillId="0" borderId="0">
      <alignment wrapText="1"/>
      <protection locked="0"/>
    </xf>
    <xf numFmtId="237" fontId="64" fillId="83" borderId="0">
      <alignment wrapText="1"/>
      <protection locked="0"/>
    </xf>
    <xf numFmtId="237" fontId="64" fillId="83" borderId="0">
      <alignment wrapText="1"/>
      <protection locked="0"/>
    </xf>
    <xf numFmtId="237" fontId="64" fillId="83" borderId="0">
      <alignment wrapText="1"/>
      <protection locked="0"/>
    </xf>
    <xf numFmtId="237" fontId="64" fillId="83" borderId="0">
      <alignment wrapText="1"/>
      <protection locked="0"/>
    </xf>
    <xf numFmtId="237" fontId="77" fillId="0" borderId="0">
      <alignment wrapText="1"/>
      <protection locked="0"/>
    </xf>
    <xf numFmtId="238" fontId="77" fillId="0" borderId="0">
      <alignment wrapText="1"/>
      <protection locked="0"/>
    </xf>
    <xf numFmtId="238" fontId="77" fillId="0" borderId="0">
      <alignment wrapText="1"/>
      <protection locked="0"/>
    </xf>
    <xf numFmtId="238" fontId="77" fillId="0"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64" fillId="83" borderId="0">
      <alignment wrapText="1"/>
      <protection locked="0"/>
    </xf>
    <xf numFmtId="238" fontId="77" fillId="0" borderId="0">
      <alignment wrapText="1"/>
      <protection locked="0"/>
    </xf>
    <xf numFmtId="239" fontId="77" fillId="0" borderId="0">
      <alignment wrapText="1"/>
      <protection locked="0"/>
    </xf>
    <xf numFmtId="239" fontId="77" fillId="0" borderId="0">
      <alignment wrapText="1"/>
      <protection locked="0"/>
    </xf>
    <xf numFmtId="239" fontId="64" fillId="83" borderId="0">
      <alignment wrapText="1"/>
      <protection locked="0"/>
    </xf>
    <xf numFmtId="239" fontId="64" fillId="83" borderId="0">
      <alignment wrapText="1"/>
      <protection locked="0"/>
    </xf>
    <xf numFmtId="239" fontId="64" fillId="83" borderId="0">
      <alignment wrapText="1"/>
      <protection locked="0"/>
    </xf>
    <xf numFmtId="239" fontId="64" fillId="83" borderId="0">
      <alignment wrapText="1"/>
      <protection locked="0"/>
    </xf>
    <xf numFmtId="239" fontId="77" fillId="0" borderId="0">
      <alignment wrapText="1"/>
      <protection locked="0"/>
    </xf>
    <xf numFmtId="240" fontId="64" fillId="124" borderId="65">
      <alignment wrapText="1"/>
    </xf>
    <xf numFmtId="240" fontId="64" fillId="124" borderId="65">
      <alignment wrapText="1"/>
    </xf>
    <xf numFmtId="240" fontId="64" fillId="124" borderId="65">
      <alignment wrapText="1"/>
    </xf>
    <xf numFmtId="241" fontId="64" fillId="124" borderId="65">
      <alignment wrapText="1"/>
    </xf>
    <xf numFmtId="241" fontId="64" fillId="124" borderId="65">
      <alignment wrapText="1"/>
    </xf>
    <xf numFmtId="241" fontId="64" fillId="124" borderId="65">
      <alignment wrapText="1"/>
    </xf>
    <xf numFmtId="241" fontId="64" fillId="124" borderId="65">
      <alignment wrapText="1"/>
    </xf>
    <xf numFmtId="242" fontId="64" fillId="124" borderId="65">
      <alignment wrapText="1"/>
    </xf>
    <xf numFmtId="242" fontId="64" fillId="124" borderId="65">
      <alignment wrapText="1"/>
    </xf>
    <xf numFmtId="242" fontId="64" fillId="124" borderId="65">
      <alignment wrapText="1"/>
    </xf>
    <xf numFmtId="0" fontId="90" fillId="0" borderId="66">
      <alignment horizontal="right"/>
    </xf>
    <xf numFmtId="0" fontId="90" fillId="0" borderId="66">
      <alignment horizontal="right"/>
    </xf>
    <xf numFmtId="0" fontId="90" fillId="0" borderId="66">
      <alignment horizontal="right"/>
    </xf>
    <xf numFmtId="0" fontId="90" fillId="0" borderId="66">
      <alignment horizontal="right"/>
    </xf>
    <xf numFmtId="40" fontId="216" fillId="0" borderId="0"/>
    <xf numFmtId="0" fontId="167" fillId="0" borderId="0" applyNumberFormat="0" applyFill="0" applyBorder="0" applyProtection="0">
      <alignment horizontal="left" vertical="center" indent="10"/>
    </xf>
    <xf numFmtId="0" fontId="167" fillId="0" borderId="0" applyNumberFormat="0" applyFill="0" applyBorder="0" applyProtection="0">
      <alignment horizontal="left" vertical="center" indent="10"/>
    </xf>
    <xf numFmtId="9" fontId="4" fillId="0" borderId="0" applyFont="0" applyFill="0" applyBorder="0" applyAlignment="0" applyProtection="0"/>
    <xf numFmtId="0" fontId="4" fillId="0" borderId="0"/>
    <xf numFmtId="0" fontId="77" fillId="0" borderId="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0" fontId="18" fillId="0" borderId="0" applyFont="0" applyFill="0" applyBorder="0" applyAlignment="0" applyProtection="0"/>
    <xf numFmtId="0" fontId="18"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501">
    <xf numFmtId="0" fontId="0" fillId="0" borderId="0" xfId="0"/>
    <xf numFmtId="0" fontId="0" fillId="0" borderId="0" xfId="0" applyAlignment="1">
      <alignment wrapText="1"/>
    </xf>
    <xf numFmtId="0" fontId="0" fillId="2" borderId="0" xfId="0" applyFill="1"/>
    <xf numFmtId="0" fontId="6" fillId="0" borderId="1" xfId="0" applyFont="1" applyBorder="1" applyAlignment="1">
      <alignment horizontal="left" vertical="center"/>
    </xf>
    <xf numFmtId="0" fontId="6" fillId="0" borderId="0" xfId="0" applyFont="1"/>
    <xf numFmtId="2" fontId="6" fillId="4" borderId="1" xfId="0" applyNumberFormat="1" applyFont="1" applyFill="1" applyBorder="1" applyAlignment="1">
      <alignment horizontal="center" vertical="center"/>
    </xf>
    <xf numFmtId="0" fontId="8" fillId="0" borderId="0" xfId="0" applyFont="1"/>
    <xf numFmtId="0" fontId="11" fillId="5" borderId="0" xfId="0" applyFont="1" applyFill="1" applyAlignment="1">
      <alignment wrapText="1"/>
    </xf>
    <xf numFmtId="0" fontId="11" fillId="5" borderId="0" xfId="0" applyFont="1" applyFill="1" applyAlignment="1">
      <alignment vertical="center"/>
    </xf>
    <xf numFmtId="0" fontId="11" fillId="5" borderId="0" xfId="0" applyFont="1" applyFill="1"/>
    <xf numFmtId="0" fontId="14" fillId="0" borderId="1" xfId="0" applyFont="1" applyBorder="1"/>
    <xf numFmtId="0" fontId="6" fillId="0" borderId="1" xfId="0" applyFont="1" applyBorder="1"/>
    <xf numFmtId="0" fontId="6" fillId="0" borderId="1" xfId="0" applyFont="1" applyBorder="1" applyAlignment="1">
      <alignment horizontal="center"/>
    </xf>
    <xf numFmtId="171" fontId="0" fillId="0" borderId="0" xfId="1" applyNumberFormat="1" applyFont="1" applyFill="1" applyBorder="1"/>
    <xf numFmtId="0" fontId="0" fillId="5" borderId="0" xfId="0" applyFill="1"/>
    <xf numFmtId="2" fontId="9" fillId="4" borderId="1" xfId="1" applyNumberFormat="1" applyFont="1" applyFill="1" applyBorder="1" applyAlignment="1">
      <alignment horizontal="center" vertical="center"/>
    </xf>
    <xf numFmtId="9" fontId="6" fillId="3" borderId="1" xfId="2" applyFont="1" applyFill="1" applyBorder="1" applyAlignment="1">
      <alignment horizontal="center" vertical="center"/>
    </xf>
    <xf numFmtId="173" fontId="6" fillId="3" borderId="1" xfId="1" applyNumberFormat="1" applyFont="1" applyFill="1" applyBorder="1" applyAlignment="1">
      <alignment horizontal="center" vertical="center"/>
    </xf>
    <xf numFmtId="0" fontId="6" fillId="0" borderId="1" xfId="0" applyFont="1" applyBorder="1" applyAlignment="1">
      <alignment vertical="center" wrapText="1"/>
    </xf>
    <xf numFmtId="0" fontId="6" fillId="0" borderId="12" xfId="0" applyFont="1" applyBorder="1"/>
    <xf numFmtId="172" fontId="6" fillId="0" borderId="1" xfId="0" applyNumberFormat="1" applyFont="1" applyBorder="1" applyAlignment="1">
      <alignment horizontal="center" vertical="center"/>
    </xf>
    <xf numFmtId="172" fontId="6" fillId="0" borderId="1" xfId="1" applyNumberFormat="1" applyFont="1" applyFill="1" applyBorder="1" applyAlignment="1">
      <alignment horizontal="center" vertical="center"/>
    </xf>
    <xf numFmtId="0" fontId="5" fillId="0" borderId="0" xfId="0" applyFont="1"/>
    <xf numFmtId="14" fontId="5" fillId="0" borderId="0" xfId="0" applyNumberFormat="1" applyFont="1" applyAlignment="1">
      <alignment horizontal="left"/>
    </xf>
    <xf numFmtId="171" fontId="0" fillId="0" borderId="0" xfId="1" applyNumberFormat="1" applyFont="1"/>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7" fillId="0" borderId="0" xfId="0" applyFont="1" applyAlignment="1">
      <alignment horizontal="right" vertical="center" wrapText="1"/>
    </xf>
    <xf numFmtId="0" fontId="7" fillId="100" borderId="0" xfId="0" applyFont="1" applyFill="1" applyAlignment="1">
      <alignment horizontal="right" vertical="center" wrapText="1"/>
    </xf>
    <xf numFmtId="0" fontId="6" fillId="101" borderId="1" xfId="0" applyFont="1" applyFill="1" applyBorder="1" applyAlignment="1">
      <alignment horizontal="center" vertical="center" wrapText="1"/>
    </xf>
    <xf numFmtId="0" fontId="6" fillId="101" borderId="5" xfId="0" applyFont="1" applyFill="1" applyBorder="1" applyAlignment="1">
      <alignment horizontal="center" vertical="center" wrapText="1"/>
    </xf>
    <xf numFmtId="49" fontId="6" fillId="101" borderId="1" xfId="0" applyNumberFormat="1" applyFont="1" applyFill="1" applyBorder="1" applyAlignment="1">
      <alignment horizontal="center" vertical="center" wrapText="1"/>
    </xf>
    <xf numFmtId="49" fontId="6" fillId="101" borderId="5" xfId="0" applyNumberFormat="1" applyFont="1" applyFill="1" applyBorder="1" applyAlignment="1">
      <alignment horizontal="center" vertical="center" wrapText="1"/>
    </xf>
    <xf numFmtId="0" fontId="6" fillId="101" borderId="3" xfId="0" applyFont="1" applyFill="1" applyBorder="1" applyAlignment="1">
      <alignment horizontal="center" vertical="center" wrapText="1"/>
    </xf>
    <xf numFmtId="0" fontId="6" fillId="101" borderId="7" xfId="0" applyFont="1" applyFill="1" applyBorder="1" applyAlignment="1">
      <alignment horizontal="center" vertical="center" wrapText="1"/>
    </xf>
    <xf numFmtId="0" fontId="6" fillId="101" borderId="6" xfId="0" applyFont="1" applyFill="1" applyBorder="1" applyAlignment="1">
      <alignment horizontal="center" vertical="center" wrapText="1"/>
    </xf>
    <xf numFmtId="49" fontId="6" fillId="101" borderId="6" xfId="0" applyNumberFormat="1" applyFont="1" applyFill="1" applyBorder="1" applyAlignment="1">
      <alignment horizontal="center" vertical="center" wrapText="1"/>
    </xf>
    <xf numFmtId="0" fontId="7" fillId="100" borderId="0" xfId="0" applyFont="1" applyFill="1" applyAlignment="1">
      <alignment horizontal="center" vertical="center" wrapText="1"/>
    </xf>
    <xf numFmtId="172" fontId="6" fillId="3" borderId="1" xfId="0" applyNumberFormat="1" applyFont="1" applyFill="1" applyBorder="1" applyAlignment="1">
      <alignment horizontal="center" vertical="center"/>
    </xf>
    <xf numFmtId="0" fontId="0" fillId="2" borderId="0" xfId="0" applyFill="1" applyAlignment="1">
      <alignment wrapText="1"/>
    </xf>
    <xf numFmtId="0" fontId="174"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7" fillId="102" borderId="0" xfId="0" applyFont="1" applyFill="1" applyAlignment="1">
      <alignment horizontal="right" vertical="center" wrapText="1"/>
    </xf>
    <xf numFmtId="0" fontId="7" fillId="102" borderId="0" xfId="0" applyFont="1" applyFill="1" applyAlignment="1">
      <alignment horizontal="center" vertical="center" wrapText="1"/>
    </xf>
    <xf numFmtId="176" fontId="6" fillId="3" borderId="1" xfId="0" applyNumberFormat="1" applyFont="1" applyFill="1" applyBorder="1" applyAlignment="1">
      <alignment horizontal="center" vertical="center"/>
    </xf>
    <xf numFmtId="177" fontId="175" fillId="3" borderId="1" xfId="0" applyNumberFormat="1" applyFont="1" applyFill="1" applyBorder="1" applyAlignment="1">
      <alignment horizontal="center" vertical="center"/>
    </xf>
    <xf numFmtId="0" fontId="6" fillId="103" borderId="1" xfId="0" applyFont="1" applyFill="1" applyBorder="1" applyAlignment="1">
      <alignment horizontal="center" vertical="center" wrapText="1"/>
    </xf>
    <xf numFmtId="0" fontId="6" fillId="103" borderId="5" xfId="0" applyFont="1" applyFill="1" applyBorder="1" applyAlignment="1">
      <alignment horizontal="center" vertical="center" wrapText="1"/>
    </xf>
    <xf numFmtId="0" fontId="6" fillId="103" borderId="6" xfId="0" applyFont="1" applyFill="1" applyBorder="1" applyAlignment="1">
      <alignment horizontal="center" vertical="center" wrapText="1"/>
    </xf>
    <xf numFmtId="0" fontId="7" fillId="104" borderId="0" xfId="0" applyFont="1" applyFill="1" applyAlignment="1">
      <alignment horizontal="right" vertical="center" wrapText="1"/>
    </xf>
    <xf numFmtId="0" fontId="0" fillId="103" borderId="0" xfId="0" applyFill="1"/>
    <xf numFmtId="0" fontId="6" fillId="101" borderId="5" xfId="0" applyFont="1" applyFill="1" applyBorder="1" applyAlignment="1">
      <alignment horizontal="right" vertical="center" wrapText="1"/>
    </xf>
    <xf numFmtId="0" fontId="6" fillId="101" borderId="5" xfId="0" applyFont="1" applyFill="1" applyBorder="1" applyAlignment="1">
      <alignment horizontal="right" vertical="center"/>
    </xf>
    <xf numFmtId="0" fontId="6" fillId="5" borderId="0" xfId="0" applyFont="1" applyFill="1"/>
    <xf numFmtId="0" fontId="0" fillId="5" borderId="0" xfId="0" applyFill="1" applyAlignment="1">
      <alignment wrapText="1"/>
    </xf>
    <xf numFmtId="0" fontId="7" fillId="5" borderId="0" xfId="0" applyFont="1" applyFill="1" applyAlignment="1">
      <alignment horizontal="right" vertical="center" wrapText="1"/>
    </xf>
    <xf numFmtId="0" fontId="7" fillId="5" borderId="0" xfId="0" applyFont="1" applyFill="1" applyAlignment="1">
      <alignment horizontal="center" vertical="center" wrapText="1"/>
    </xf>
    <xf numFmtId="0" fontId="6" fillId="5" borderId="0" xfId="0" applyFont="1" applyFill="1" applyAlignment="1">
      <alignment horizontal="left" vertical="center" wrapText="1"/>
    </xf>
    <xf numFmtId="0" fontId="16" fillId="5" borderId="0" xfId="4" applyFill="1" applyBorder="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horizontal="center" vertical="center"/>
    </xf>
    <xf numFmtId="0" fontId="173" fillId="5" borderId="0" xfId="0" applyFont="1" applyFill="1" applyAlignment="1">
      <alignment horizontal="left" vertical="center" wrapText="1"/>
    </xf>
    <xf numFmtId="171" fontId="6" fillId="5" borderId="0" xfId="1" applyNumberFormat="1" applyFont="1" applyFill="1" applyBorder="1" applyAlignment="1">
      <alignment horizontal="center" vertical="center" wrapText="1"/>
    </xf>
    <xf numFmtId="0" fontId="6" fillId="5" borderId="0" xfId="0" applyFont="1" applyFill="1" applyAlignment="1">
      <alignment horizontal="center"/>
    </xf>
    <xf numFmtId="0" fontId="8" fillId="5" borderId="0" xfId="0" applyFont="1" applyFill="1"/>
    <xf numFmtId="0" fontId="16" fillId="5" borderId="0" xfId="4" applyFill="1" applyBorder="1"/>
    <xf numFmtId="0" fontId="16" fillId="5" borderId="0" xfId="4" applyFill="1"/>
    <xf numFmtId="179" fontId="6" fillId="3" borderId="1" xfId="1" applyNumberFormat="1" applyFont="1" applyFill="1" applyBorder="1" applyAlignment="1">
      <alignment horizontal="center" vertical="center"/>
    </xf>
    <xf numFmtId="173" fontId="6" fillId="3" borderId="2" xfId="1" applyNumberFormat="1" applyFont="1" applyFill="1" applyBorder="1" applyAlignment="1">
      <alignment horizontal="center" vertical="center"/>
    </xf>
    <xf numFmtId="0" fontId="6" fillId="103" borderId="3" xfId="0" applyFont="1" applyFill="1" applyBorder="1" applyAlignment="1">
      <alignment horizontal="center" vertical="center" wrapText="1"/>
    </xf>
    <xf numFmtId="0" fontId="6" fillId="103" borderId="9" xfId="0" applyFont="1" applyFill="1" applyBorder="1" applyAlignment="1">
      <alignment horizontal="center" vertical="center" wrapText="1"/>
    </xf>
    <xf numFmtId="173" fontId="0" fillId="4" borderId="2" xfId="0" applyNumberFormat="1" applyFill="1" applyBorder="1" applyAlignment="1">
      <alignment horizontal="center"/>
    </xf>
    <xf numFmtId="173" fontId="6" fillId="4" borderId="2" xfId="0" applyNumberFormat="1" applyFont="1" applyFill="1" applyBorder="1" applyAlignment="1">
      <alignment horizontal="center"/>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6" fillId="3" borderId="1" xfId="1" applyNumberFormat="1" applyFont="1" applyFill="1" applyBorder="1" applyAlignment="1">
      <alignment horizontal="center" vertical="center"/>
    </xf>
    <xf numFmtId="231" fontId="6" fillId="3" borderId="1" xfId="1" applyNumberFormat="1" applyFont="1" applyFill="1" applyBorder="1" applyAlignment="1">
      <alignment horizontal="center" vertical="center"/>
    </xf>
    <xf numFmtId="2" fontId="6" fillId="5" borderId="0" xfId="0" applyNumberFormat="1" applyFont="1" applyFill="1" applyAlignment="1">
      <alignment horizontal="center" vertical="center"/>
    </xf>
    <xf numFmtId="0" fontId="179" fillId="0" borderId="1" xfId="4" applyFont="1" applyBorder="1" applyAlignment="1">
      <alignment horizontal="left" vertical="center" wrapText="1"/>
    </xf>
    <xf numFmtId="0" fontId="6" fillId="3" borderId="2" xfId="0" applyFont="1" applyFill="1" applyBorder="1" applyAlignment="1">
      <alignment horizontal="center"/>
    </xf>
    <xf numFmtId="0" fontId="5" fillId="5" borderId="0" xfId="0" applyFont="1" applyFill="1"/>
    <xf numFmtId="0" fontId="6" fillId="100" borderId="0" xfId="0" applyFont="1" applyFill="1" applyAlignment="1">
      <alignment horizontal="right" vertical="center" wrapText="1"/>
    </xf>
    <xf numFmtId="0" fontId="172" fillId="103" borderId="0" xfId="0" applyFont="1" applyFill="1"/>
    <xf numFmtId="0" fontId="171" fillId="103" borderId="0" xfId="0" applyFont="1" applyFill="1"/>
    <xf numFmtId="0" fontId="172" fillId="0" borderId="0" xfId="0" applyFont="1"/>
    <xf numFmtId="0" fontId="0" fillId="3" borderId="1" xfId="0" applyFill="1" applyBorder="1"/>
    <xf numFmtId="0" fontId="180" fillId="5" borderId="0" xfId="0" applyFont="1" applyFill="1" applyAlignment="1">
      <alignment horizontal="center" vertical="center"/>
    </xf>
    <xf numFmtId="0" fontId="176" fillId="103" borderId="0" xfId="0" applyFont="1" applyFill="1" applyAlignment="1">
      <alignment vertical="center"/>
    </xf>
    <xf numFmtId="0" fontId="181" fillId="103" borderId="0" xfId="0" applyFont="1" applyFill="1" applyAlignment="1">
      <alignment vertical="center"/>
    </xf>
    <xf numFmtId="0" fontId="180" fillId="5" borderId="0" xfId="0" applyFont="1" applyFill="1" applyAlignment="1">
      <alignment horizontal="center" vertical="center" wrapText="1"/>
    </xf>
    <xf numFmtId="0" fontId="180" fillId="5" borderId="0" xfId="6" applyFont="1" applyFill="1" applyAlignment="1">
      <alignment horizontal="center"/>
    </xf>
    <xf numFmtId="179" fontId="9" fillId="5" borderId="0" xfId="6" applyNumberFormat="1" applyFont="1" applyFill="1" applyAlignment="1">
      <alignment horizontal="center"/>
    </xf>
    <xf numFmtId="0" fontId="182" fillId="0" borderId="1" xfId="6" applyFont="1" applyBorder="1" applyAlignment="1">
      <alignment horizontal="center"/>
    </xf>
    <xf numFmtId="179" fontId="6" fillId="0" borderId="1" xfId="6" applyNumberFormat="1" applyFont="1" applyBorder="1" applyAlignment="1">
      <alignment horizontal="left"/>
    </xf>
    <xf numFmtId="0" fontId="6" fillId="101" borderId="1" xfId="0" applyFont="1" applyFill="1" applyBorder="1" applyAlignment="1">
      <alignment horizontal="right" vertical="center" wrapText="1"/>
    </xf>
    <xf numFmtId="0" fontId="6" fillId="101" borderId="1" xfId="0" applyFont="1" applyFill="1" applyBorder="1" applyAlignment="1">
      <alignment horizontal="right" vertical="center"/>
    </xf>
    <xf numFmtId="0" fontId="180" fillId="5" borderId="0" xfId="0" applyFont="1" applyFill="1" applyAlignment="1">
      <alignment vertical="center"/>
    </xf>
    <xf numFmtId="0" fontId="171" fillId="5" borderId="0" xfId="0" applyFont="1" applyFill="1"/>
    <xf numFmtId="0" fontId="172" fillId="5" borderId="0" xfId="0" applyFont="1" applyFill="1"/>
    <xf numFmtId="0" fontId="6" fillId="101" borderId="6" xfId="0" applyFont="1" applyFill="1" applyBorder="1" applyAlignment="1">
      <alignment horizontal="right" vertical="center" wrapText="1"/>
    </xf>
    <xf numFmtId="0" fontId="6" fillId="101" borderId="6" xfId="0" applyFont="1" applyFill="1" applyBorder="1" applyAlignment="1">
      <alignment horizontal="right" vertical="center"/>
    </xf>
    <xf numFmtId="0" fontId="0" fillId="101" borderId="1" xfId="0" applyFill="1" applyBorder="1" applyAlignment="1">
      <alignment horizontal="center"/>
    </xf>
    <xf numFmtId="0" fontId="0" fillId="0" borderId="12" xfId="0" applyBorder="1"/>
    <xf numFmtId="2" fontId="6"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9" fillId="0" borderId="1" xfId="6" applyNumberFormat="1" applyFont="1" applyBorder="1" applyAlignment="1">
      <alignment horizontal="left"/>
    </xf>
    <xf numFmtId="0" fontId="6" fillId="5" borderId="13" xfId="0" applyFont="1" applyFill="1" applyBorder="1"/>
    <xf numFmtId="0" fontId="6" fillId="5" borderId="10" xfId="0" applyFont="1" applyFill="1" applyBorder="1"/>
    <xf numFmtId="0" fontId="6" fillId="5" borderId="9" xfId="0" applyFont="1" applyFill="1" applyBorder="1"/>
    <xf numFmtId="0" fontId="6" fillId="5" borderId="7" xfId="0" applyFont="1" applyFill="1" applyBorder="1"/>
    <xf numFmtId="2" fontId="6" fillId="5" borderId="0" xfId="1" applyNumberFormat="1" applyFont="1" applyFill="1" applyBorder="1" applyAlignment="1">
      <alignment horizontal="center" vertical="center"/>
    </xf>
    <xf numFmtId="173" fontId="6" fillId="5" borderId="13" xfId="1" applyNumberFormat="1" applyFont="1" applyFill="1" applyBorder="1" applyAlignment="1">
      <alignment vertical="center"/>
    </xf>
    <xf numFmtId="173" fontId="6" fillId="5" borderId="10" xfId="1" applyNumberFormat="1" applyFont="1" applyFill="1" applyBorder="1" applyAlignment="1">
      <alignment vertical="center"/>
    </xf>
    <xf numFmtId="173" fontId="6" fillId="5" borderId="14" xfId="1" applyNumberFormat="1" applyFont="1" applyFill="1" applyBorder="1" applyAlignment="1">
      <alignment vertical="center"/>
    </xf>
    <xf numFmtId="9" fontId="6" fillId="5" borderId="0" xfId="2" applyFont="1" applyFill="1" applyBorder="1" applyAlignment="1">
      <alignment horizontal="center" vertical="center"/>
    </xf>
    <xf numFmtId="173" fontId="6" fillId="5" borderId="0" xfId="1" applyNumberFormat="1" applyFont="1" applyFill="1" applyBorder="1" applyAlignment="1">
      <alignment vertical="center"/>
    </xf>
    <xf numFmtId="0" fontId="13" fillId="5" borderId="0" xfId="0" applyFont="1" applyFill="1" applyAlignment="1">
      <alignment wrapText="1"/>
    </xf>
    <xf numFmtId="0" fontId="13" fillId="5" borderId="0" xfId="0" applyFont="1" applyFill="1" applyAlignment="1">
      <alignment vertical="center"/>
    </xf>
    <xf numFmtId="0" fontId="6" fillId="5" borderId="1" xfId="0" applyFont="1" applyFill="1" applyBorder="1" applyAlignment="1">
      <alignment wrapText="1"/>
    </xf>
    <xf numFmtId="0" fontId="6"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7"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7" fillId="5" borderId="0" xfId="0" applyFont="1" applyFill="1"/>
    <xf numFmtId="0" fontId="6" fillId="5" borderId="0" xfId="0" applyFont="1" applyFill="1" applyAlignment="1">
      <alignment horizontal="center" vertical="center" wrapText="1"/>
    </xf>
    <xf numFmtId="0" fontId="6" fillId="101" borderId="1" xfId="0" applyFont="1" applyFill="1" applyBorder="1" applyAlignment="1">
      <alignment horizontal="left"/>
    </xf>
    <xf numFmtId="179" fontId="6" fillId="3" borderId="12" xfId="1" applyNumberFormat="1" applyFont="1" applyFill="1" applyBorder="1" applyAlignment="1">
      <alignment horizontal="center" vertical="center"/>
    </xf>
    <xf numFmtId="231" fontId="6" fillId="3" borderId="2" xfId="1" applyNumberFormat="1" applyFont="1" applyFill="1" applyBorder="1" applyAlignment="1">
      <alignment horizontal="center" vertical="center"/>
    </xf>
    <xf numFmtId="3" fontId="6" fillId="3" borderId="3" xfId="1" applyNumberFormat="1" applyFont="1" applyFill="1" applyBorder="1" applyAlignment="1">
      <alignment horizontal="center" vertical="center"/>
    </xf>
    <xf numFmtId="179" fontId="182" fillId="3" borderId="1" xfId="0" applyNumberFormat="1" applyFont="1" applyFill="1" applyBorder="1" applyAlignment="1">
      <alignment horizontal="center"/>
    </xf>
    <xf numFmtId="0" fontId="6" fillId="100" borderId="0" xfId="7903" applyFont="1" applyFill="1" applyAlignment="1">
      <alignment horizontal="right" vertical="center" wrapText="1"/>
    </xf>
    <xf numFmtId="0" fontId="174" fillId="2" borderId="0" xfId="7903" applyFont="1" applyFill="1"/>
    <xf numFmtId="2" fontId="6" fillId="4" borderId="1" xfId="1" applyNumberFormat="1" applyFont="1" applyFill="1" applyBorder="1" applyAlignment="1">
      <alignment horizontal="center" vertical="center"/>
    </xf>
    <xf numFmtId="0" fontId="186" fillId="107" borderId="1" xfId="0" applyFont="1" applyFill="1" applyBorder="1" applyAlignment="1">
      <alignment horizontal="right" vertical="center" wrapText="1"/>
    </xf>
    <xf numFmtId="0" fontId="188" fillId="5" borderId="0" xfId="0" applyFont="1" applyFill="1"/>
    <xf numFmtId="232" fontId="6" fillId="4"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0" fontId="0" fillId="0" borderId="6" xfId="0" applyBorder="1" applyAlignment="1">
      <alignment horizontal="left" vertical="center" wrapText="1"/>
    </xf>
    <xf numFmtId="0" fontId="0" fillId="101" borderId="12" xfId="0" applyFill="1" applyBorder="1" applyAlignment="1">
      <alignment vertical="center"/>
    </xf>
    <xf numFmtId="0" fontId="0" fillId="0" borderId="1" xfId="0" applyBorder="1" applyAlignment="1">
      <alignment vertical="center"/>
    </xf>
    <xf numFmtId="0" fontId="5" fillId="0" borderId="1" xfId="0" applyFont="1" applyBorder="1" applyAlignment="1">
      <alignment vertical="center"/>
    </xf>
    <xf numFmtId="179" fontId="6" fillId="3" borderId="1" xfId="2"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6" fillId="108" borderId="1" xfId="0" applyNumberFormat="1" applyFont="1" applyFill="1" applyBorder="1" applyAlignment="1">
      <alignment horizontal="center" vertical="center"/>
    </xf>
    <xf numFmtId="0" fontId="6" fillId="2" borderId="0" xfId="0" applyFont="1" applyFill="1" applyAlignment="1">
      <alignment horizontal="center"/>
    </xf>
    <xf numFmtId="0" fontId="6" fillId="2" borderId="0" xfId="0" applyFont="1" applyFill="1" applyAlignment="1">
      <alignment horizontal="center" wrapText="1"/>
    </xf>
    <xf numFmtId="0" fontId="6" fillId="101" borderId="1" xfId="0" applyFont="1" applyFill="1" applyBorder="1" applyAlignment="1">
      <alignment horizontal="center" wrapText="1"/>
    </xf>
    <xf numFmtId="0" fontId="175" fillId="101" borderId="1" xfId="9" applyFont="1" applyFill="1" applyBorder="1" applyAlignment="1">
      <alignment horizontal="center" wrapText="1"/>
    </xf>
    <xf numFmtId="0" fontId="6" fillId="109" borderId="0" xfId="0" applyFont="1" applyFill="1" applyAlignment="1">
      <alignment horizontal="center" wrapText="1"/>
    </xf>
    <xf numFmtId="0" fontId="6" fillId="5" borderId="1" xfId="0" applyFont="1" applyFill="1" applyBorder="1" applyAlignment="1">
      <alignment horizontal="center" vertical="center" wrapText="1"/>
    </xf>
    <xf numFmtId="0" fontId="172" fillId="2" borderId="0" xfId="0" applyFont="1" applyFill="1"/>
    <xf numFmtId="0" fontId="180" fillId="2" borderId="0" xfId="0" applyFont="1" applyFill="1"/>
    <xf numFmtId="0" fontId="171" fillId="2" borderId="0" xfId="0" applyFont="1" applyFill="1"/>
    <xf numFmtId="15" fontId="175" fillId="101" borderId="1" xfId="9" applyNumberFormat="1" applyFont="1" applyFill="1" applyBorder="1" applyAlignment="1">
      <alignment horizontal="center" vertical="center" wrapText="1"/>
    </xf>
    <xf numFmtId="0" fontId="175" fillId="101" borderId="1" xfId="9" applyFont="1" applyFill="1" applyBorder="1" applyAlignment="1">
      <alignment horizontal="center" vertical="center" wrapText="1"/>
    </xf>
    <xf numFmtId="233" fontId="0" fillId="3" borderId="1" xfId="1" applyNumberFormat="1" applyFont="1" applyFill="1" applyBorder="1"/>
    <xf numFmtId="233" fontId="6" fillId="4" borderId="1" xfId="1" applyNumberFormat="1" applyFont="1" applyFill="1" applyBorder="1" applyAlignment="1">
      <alignment horizontal="center" vertical="center"/>
    </xf>
    <xf numFmtId="233" fontId="6" fillId="109" borderId="0" xfId="1" applyNumberFormat="1" applyFont="1" applyFill="1" applyAlignment="1">
      <alignment horizontal="center" vertical="center"/>
    </xf>
    <xf numFmtId="173" fontId="6" fillId="3" borderId="13" xfId="1" applyNumberFormat="1" applyFont="1" applyFill="1" applyBorder="1" applyAlignment="1">
      <alignment horizontal="center" vertical="center"/>
    </xf>
    <xf numFmtId="173" fontId="6" fillId="3" borderId="12" xfId="1" applyNumberFormat="1" applyFont="1" applyFill="1" applyBorder="1" applyAlignment="1">
      <alignment horizontal="center" vertical="center"/>
    </xf>
    <xf numFmtId="0" fontId="6" fillId="103" borderId="2" xfId="0" applyFont="1" applyFill="1" applyBorder="1" applyAlignment="1">
      <alignment horizontal="center" vertical="center" wrapText="1"/>
    </xf>
    <xf numFmtId="173" fontId="6"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80" fillId="0" borderId="0" xfId="0" applyFont="1"/>
    <xf numFmtId="0" fontId="171"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6" fillId="4" borderId="6" xfId="1" applyNumberFormat="1" applyFont="1" applyFill="1" applyBorder="1" applyAlignment="1">
      <alignment horizontal="center" vertical="center"/>
    </xf>
    <xf numFmtId="0" fontId="6" fillId="101" borderId="2" xfId="0" applyFont="1" applyFill="1" applyBorder="1" applyAlignment="1">
      <alignment horizontal="center" wrapText="1"/>
    </xf>
    <xf numFmtId="0" fontId="6" fillId="101" borderId="4" xfId="0" applyFont="1" applyFill="1" applyBorder="1" applyAlignment="1">
      <alignment horizontal="center" vertical="center" wrapText="1"/>
    </xf>
    <xf numFmtId="0" fontId="6" fillId="101" borderId="0" xfId="0" applyFont="1" applyFill="1" applyAlignment="1">
      <alignment horizontal="center" vertical="center" wrapText="1"/>
    </xf>
    <xf numFmtId="0" fontId="6" fillId="101" borderId="2" xfId="0" applyFont="1" applyFill="1" applyBorder="1" applyAlignment="1">
      <alignment horizontal="center" vertical="center" wrapText="1"/>
    </xf>
    <xf numFmtId="0" fontId="6" fillId="101" borderId="14" xfId="0" applyFont="1" applyFill="1" applyBorder="1" applyAlignment="1">
      <alignment horizontal="center" vertical="center" wrapText="1"/>
    </xf>
    <xf numFmtId="2" fontId="6" fillId="109" borderId="0" xfId="0" applyNumberFormat="1" applyFont="1" applyFill="1" applyAlignment="1">
      <alignment horizontal="center" wrapText="1"/>
    </xf>
    <xf numFmtId="0" fontId="172" fillId="110" borderId="0" xfId="0" applyFont="1" applyFill="1"/>
    <xf numFmtId="0" fontId="171"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6" fillId="2" borderId="0" xfId="0" applyFont="1" applyFill="1"/>
    <xf numFmtId="9" fontId="0" fillId="3" borderId="1" xfId="2" applyFont="1" applyFill="1" applyBorder="1" applyAlignment="1">
      <alignment horizontal="center"/>
    </xf>
    <xf numFmtId="0" fontId="171" fillId="110" borderId="0" xfId="0" applyFont="1" applyFill="1"/>
    <xf numFmtId="2" fontId="0" fillId="111" borderId="1" xfId="0" applyNumberFormat="1" applyFill="1" applyBorder="1" applyAlignment="1">
      <alignment horizontal="center" vertical="center"/>
    </xf>
    <xf numFmtId="0" fontId="175" fillId="101" borderId="3" xfId="9" applyFont="1" applyFill="1" applyBorder="1" applyAlignment="1">
      <alignment horizontal="center" wrapText="1"/>
    </xf>
    <xf numFmtId="0" fontId="6" fillId="101" borderId="3" xfId="0" applyFont="1" applyFill="1" applyBorder="1" applyAlignment="1">
      <alignment horizontal="center" wrapText="1"/>
    </xf>
    <xf numFmtId="0" fontId="16" fillId="0" borderId="1" xfId="4" applyBorder="1" applyAlignment="1">
      <alignment horizontal="left" vertical="center" wrapText="1"/>
    </xf>
    <xf numFmtId="168" fontId="0" fillId="5" borderId="0" xfId="1" applyFont="1" applyFill="1"/>
    <xf numFmtId="168"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6" fillId="3" borderId="1" xfId="2" applyNumberFormat="1" applyFont="1" applyFill="1" applyBorder="1" applyAlignment="1">
      <alignment horizontal="center" vertical="center"/>
    </xf>
    <xf numFmtId="232" fontId="6" fillId="3" borderId="1" xfId="1" applyNumberFormat="1" applyFont="1" applyFill="1" applyBorder="1" applyAlignment="1">
      <alignment horizontal="center" vertical="center"/>
    </xf>
    <xf numFmtId="168" fontId="0" fillId="5" borderId="0" xfId="1" applyFont="1" applyFill="1" applyBorder="1"/>
    <xf numFmtId="0" fontId="10" fillId="5" borderId="0" xfId="0" applyFont="1" applyFill="1"/>
    <xf numFmtId="0" fontId="7" fillId="100" borderId="59" xfId="0" applyFont="1" applyFill="1" applyBorder="1" applyAlignment="1">
      <alignment horizontal="right" vertical="center" wrapText="1"/>
    </xf>
    <xf numFmtId="0" fontId="0" fillId="5" borderId="59" xfId="0" applyFill="1" applyBorder="1"/>
    <xf numFmtId="0" fontId="0" fillId="5" borderId="8" xfId="0" applyFill="1" applyBorder="1"/>
    <xf numFmtId="0" fontId="6" fillId="3" borderId="2" xfId="0" applyFont="1" applyFill="1" applyBorder="1" applyAlignment="1">
      <alignment horizontal="center" vertical="center"/>
    </xf>
    <xf numFmtId="179" fontId="182" fillId="112" borderId="3" xfId="2" applyNumberFormat="1" applyFont="1" applyFill="1" applyBorder="1" applyAlignment="1">
      <alignment horizontal="center"/>
    </xf>
    <xf numFmtId="232" fontId="186"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6" fillId="0" borderId="1" xfId="0" applyFont="1" applyBorder="1" applyAlignment="1">
      <alignment wrapText="1"/>
    </xf>
    <xf numFmtId="0" fontId="9"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0" fillId="101" borderId="1" xfId="0" applyFill="1" applyBorder="1" applyAlignment="1">
      <alignment horizontal="left" vertical="center" wrapText="1"/>
    </xf>
    <xf numFmtId="0" fontId="6" fillId="3" borderId="1" xfId="0" applyFont="1" applyFill="1" applyBorder="1" applyAlignment="1">
      <alignment horizontal="center" vertical="center"/>
    </xf>
    <xf numFmtId="2" fontId="6" fillId="0" borderId="1" xfId="0" applyNumberFormat="1" applyFont="1" applyBorder="1" applyAlignment="1">
      <alignment horizontal="center" vertical="center"/>
    </xf>
    <xf numFmtId="0" fontId="6" fillId="0" borderId="2" xfId="0" applyFont="1" applyBorder="1" applyAlignment="1">
      <alignment horizontal="left" vertical="center" wrapText="1"/>
    </xf>
    <xf numFmtId="0" fontId="184" fillId="101" borderId="13" xfId="0" applyFont="1" applyFill="1" applyBorder="1"/>
    <xf numFmtId="0" fontId="184" fillId="101" borderId="10" xfId="0" applyFont="1" applyFill="1" applyBorder="1"/>
    <xf numFmtId="0" fontId="184" fillId="101" borderId="14" xfId="0" applyFont="1" applyFill="1" applyBorder="1"/>
    <xf numFmtId="0" fontId="185" fillId="101" borderId="9" xfId="0" applyFont="1" applyFill="1" applyBorder="1" applyAlignment="1">
      <alignment vertical="top" wrapText="1"/>
    </xf>
    <xf numFmtId="0" fontId="185" fillId="101" borderId="7" xfId="0" applyFont="1" applyFill="1" applyBorder="1" applyAlignment="1">
      <alignment vertical="top" wrapText="1"/>
    </xf>
    <xf numFmtId="0" fontId="185" fillId="101" borderId="11" xfId="0" applyFont="1" applyFill="1" applyBorder="1" applyAlignment="1">
      <alignment vertical="top" wrapText="1"/>
    </xf>
    <xf numFmtId="0" fontId="177" fillId="101" borderId="13" xfId="0" applyFont="1" applyFill="1" applyBorder="1"/>
    <xf numFmtId="0" fontId="180" fillId="101" borderId="9" xfId="0" applyFont="1" applyFill="1" applyBorder="1"/>
    <xf numFmtId="0" fontId="180" fillId="101" borderId="7" xfId="0" applyFont="1" applyFill="1" applyBorder="1"/>
    <xf numFmtId="0" fontId="180" fillId="101" borderId="11" xfId="0" applyFont="1" applyFill="1" applyBorder="1"/>
    <xf numFmtId="0" fontId="177" fillId="101" borderId="10" xfId="0" applyFont="1" applyFill="1" applyBorder="1"/>
    <xf numFmtId="0" fontId="177" fillId="101" borderId="14" xfId="0" applyFont="1" applyFill="1" applyBorder="1"/>
    <xf numFmtId="0" fontId="11" fillId="5" borderId="1" xfId="0" quotePrefix="1" applyFont="1" applyFill="1" applyBorder="1" applyAlignment="1">
      <alignment wrapText="1"/>
    </xf>
    <xf numFmtId="0" fontId="186" fillId="125" borderId="1" xfId="0" applyFont="1" applyFill="1" applyBorder="1" applyAlignment="1">
      <alignment horizontal="center" vertical="center"/>
    </xf>
    <xf numFmtId="0" fontId="186" fillId="125" borderId="2" xfId="0" applyFont="1" applyFill="1" applyBorder="1" applyAlignment="1">
      <alignment horizontal="center"/>
    </xf>
    <xf numFmtId="3" fontId="186" fillId="125" borderId="1" xfId="0" applyNumberFormat="1" applyFont="1" applyFill="1" applyBorder="1" applyAlignment="1">
      <alignment horizontal="center" vertical="center"/>
    </xf>
    <xf numFmtId="0" fontId="186" fillId="125" borderId="2" xfId="0" applyFont="1" applyFill="1" applyBorder="1" applyAlignment="1">
      <alignment horizontal="center" vertical="center"/>
    </xf>
    <xf numFmtId="3" fontId="186" fillId="125" borderId="3" xfId="0" applyNumberFormat="1" applyFont="1" applyFill="1" applyBorder="1" applyAlignment="1">
      <alignment horizontal="center" vertical="center"/>
    </xf>
    <xf numFmtId="10" fontId="186" fillId="125" borderId="1" xfId="0" applyNumberFormat="1" applyFont="1" applyFill="1" applyBorder="1" applyAlignment="1">
      <alignment horizontal="center" vertical="center"/>
    </xf>
    <xf numFmtId="232" fontId="186" fillId="3" borderId="1" xfId="1" applyNumberFormat="1" applyFont="1" applyFill="1" applyBorder="1" applyAlignment="1">
      <alignment horizontal="center" vertical="center"/>
    </xf>
    <xf numFmtId="0" fontId="6" fillId="0" borderId="5" xfId="0" applyFont="1" applyBorder="1" applyAlignment="1">
      <alignment horizontal="left" vertical="center" wrapText="1"/>
    </xf>
    <xf numFmtId="171" fontId="6" fillId="0" borderId="12" xfId="1" applyNumberFormat="1" applyFont="1" applyFill="1" applyBorder="1" applyAlignment="1">
      <alignment horizontal="center" vertical="center"/>
    </xf>
    <xf numFmtId="171" fontId="6" fillId="0" borderId="6" xfId="1" applyNumberFormat="1" applyFont="1" applyFill="1" applyBorder="1" applyAlignment="1">
      <alignment horizontal="center" vertical="center"/>
    </xf>
    <xf numFmtId="171" fontId="6" fillId="0" borderId="12" xfId="1" applyNumberFormat="1" applyFont="1" applyFill="1" applyBorder="1" applyAlignment="1">
      <alignment horizontal="center" vertical="center" wrapText="1"/>
    </xf>
    <xf numFmtId="171" fontId="6" fillId="0" borderId="6" xfId="1" applyNumberFormat="1" applyFont="1" applyFill="1" applyBorder="1" applyAlignment="1">
      <alignment horizontal="center" vertical="center" wrapText="1"/>
    </xf>
    <xf numFmtId="3" fontId="6" fillId="3" borderId="12" xfId="1" applyNumberFormat="1" applyFont="1" applyFill="1" applyBorder="1" applyAlignment="1">
      <alignment horizontal="center" vertical="center"/>
    </xf>
    <xf numFmtId="3" fontId="6" fillId="3" borderId="6" xfId="1" applyNumberFormat="1" applyFont="1" applyFill="1" applyBorder="1" applyAlignment="1">
      <alignment horizontal="center" vertical="center"/>
    </xf>
    <xf numFmtId="3" fontId="6" fillId="3" borderId="2" xfId="1" applyNumberFormat="1" applyFont="1" applyFill="1" applyBorder="1" applyAlignment="1">
      <alignment horizontal="center" vertical="center"/>
    </xf>
    <xf numFmtId="3" fontId="186" fillId="125" borderId="2" xfId="0" applyNumberFormat="1" applyFont="1" applyFill="1" applyBorder="1" applyAlignment="1">
      <alignment horizontal="center" vertical="center"/>
    </xf>
    <xf numFmtId="231" fontId="6" fillId="3" borderId="12" xfId="1" applyNumberFormat="1" applyFont="1" applyFill="1" applyBorder="1" applyAlignment="1">
      <alignment horizontal="center" vertical="center"/>
    </xf>
    <xf numFmtId="232" fontId="6"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9" fillId="101" borderId="3" xfId="0" applyFont="1" applyFill="1" applyBorder="1" applyAlignment="1">
      <alignment horizontal="center" vertical="center" wrapText="1"/>
    </xf>
    <xf numFmtId="0" fontId="9" fillId="101" borderId="1" xfId="0" applyFont="1" applyFill="1" applyBorder="1" applyAlignment="1">
      <alignment horizontal="center" vertical="center" wrapText="1"/>
    </xf>
    <xf numFmtId="0" fontId="9" fillId="101" borderId="11" xfId="0" applyFont="1" applyFill="1" applyBorder="1" applyAlignment="1">
      <alignment horizontal="center" vertical="center" wrapText="1"/>
    </xf>
    <xf numFmtId="231" fontId="6" fillId="3" borderId="13" xfId="1" applyNumberFormat="1" applyFont="1" applyFill="1" applyBorder="1" applyAlignment="1">
      <alignment horizontal="center" vertical="center"/>
    </xf>
    <xf numFmtId="15" fontId="175" fillId="101" borderId="2" xfId="9" applyNumberFormat="1" applyFont="1" applyFill="1" applyBorder="1" applyAlignment="1">
      <alignment horizontal="center" vertical="center" wrapText="1"/>
    </xf>
    <xf numFmtId="0" fontId="175" fillId="101" borderId="2" xfId="9" applyFont="1" applyFill="1" applyBorder="1" applyAlignment="1">
      <alignment horizontal="center" vertical="center" wrapText="1"/>
    </xf>
    <xf numFmtId="176" fontId="175" fillId="101" borderId="2" xfId="9" applyNumberFormat="1" applyFont="1" applyFill="1" applyBorder="1" applyAlignment="1">
      <alignment horizontal="center" vertical="center" wrapText="1"/>
    </xf>
    <xf numFmtId="172" fontId="175" fillId="101" borderId="2" xfId="9" applyNumberFormat="1" applyFont="1" applyFill="1" applyBorder="1" applyAlignment="1">
      <alignment horizontal="center" vertical="center" wrapText="1"/>
    </xf>
    <xf numFmtId="0" fontId="0" fillId="3" borderId="67" xfId="0" applyFill="1" applyBorder="1" applyAlignment="1">
      <alignment horizontal="center"/>
    </xf>
    <xf numFmtId="0" fontId="0" fillId="3" borderId="68" xfId="0" applyFill="1" applyBorder="1" applyAlignment="1">
      <alignment horizontal="center"/>
    </xf>
    <xf numFmtId="0" fontId="0" fillId="3" borderId="68" xfId="0" applyFill="1" applyBorder="1"/>
    <xf numFmtId="233" fontId="0" fillId="3" borderId="68" xfId="1" applyNumberFormat="1" applyFont="1" applyFill="1" applyBorder="1"/>
    <xf numFmtId="233" fontId="0" fillId="4" borderId="68" xfId="1" applyNumberFormat="1" applyFont="1" applyFill="1" applyBorder="1"/>
    <xf numFmtId="0" fontId="0" fillId="3" borderId="69" xfId="0" applyFill="1" applyBorder="1"/>
    <xf numFmtId="0" fontId="0" fillId="3" borderId="70" xfId="0" applyFill="1" applyBorder="1" applyAlignment="1">
      <alignment horizontal="center"/>
    </xf>
    <xf numFmtId="0" fontId="0" fillId="3" borderId="71" xfId="0" applyFill="1" applyBorder="1"/>
    <xf numFmtId="0" fontId="0" fillId="3" borderId="72" xfId="0" applyFill="1" applyBorder="1" applyAlignment="1">
      <alignment horizontal="center"/>
    </xf>
    <xf numFmtId="0" fontId="0" fillId="3" borderId="73" xfId="0" applyFill="1" applyBorder="1" applyAlignment="1">
      <alignment horizontal="center"/>
    </xf>
    <xf numFmtId="0" fontId="0" fillId="3" borderId="73" xfId="0" applyFill="1" applyBorder="1"/>
    <xf numFmtId="233" fontId="0" fillId="3" borderId="73" xfId="1" applyNumberFormat="1" applyFont="1" applyFill="1" applyBorder="1"/>
    <xf numFmtId="233" fontId="0" fillId="4" borderId="73" xfId="1" applyNumberFormat="1" applyFont="1" applyFill="1" applyBorder="1"/>
    <xf numFmtId="0" fontId="0" fillId="3" borderId="74" xfId="0" applyFill="1" applyBorder="1"/>
    <xf numFmtId="0" fontId="11" fillId="0" borderId="1" xfId="0" quotePrefix="1" applyFont="1" applyBorder="1" applyAlignment="1">
      <alignment wrapText="1"/>
    </xf>
    <xf numFmtId="0" fontId="11" fillId="5" borderId="1" xfId="0" applyFont="1" applyFill="1" applyBorder="1" applyAlignment="1">
      <alignment vertical="center"/>
    </xf>
    <xf numFmtId="0" fontId="11" fillId="5" borderId="1" xfId="0" applyFont="1" applyFill="1" applyBorder="1" applyAlignment="1">
      <alignment vertical="center" wrapText="1"/>
    </xf>
    <xf numFmtId="0" fontId="11" fillId="0" borderId="1" xfId="0" applyFont="1" applyBorder="1" applyAlignment="1">
      <alignment vertical="center" wrapText="1"/>
    </xf>
    <xf numFmtId="14" fontId="11" fillId="5" borderId="1" xfId="0" applyNumberFormat="1" applyFont="1" applyFill="1" applyBorder="1" applyAlignment="1">
      <alignment horizontal="left" vertical="center" wrapText="1"/>
    </xf>
    <xf numFmtId="14" fontId="11" fillId="0" borderId="1" xfId="0" applyNumberFormat="1" applyFont="1" applyBorder="1" applyAlignment="1">
      <alignment horizontal="left" vertical="center" wrapText="1"/>
    </xf>
    <xf numFmtId="0" fontId="11" fillId="5" borderId="1" xfId="0" applyFont="1" applyFill="1" applyBorder="1" applyAlignment="1">
      <alignment wrapText="1"/>
    </xf>
    <xf numFmtId="14" fontId="11" fillId="5" borderId="1" xfId="0" applyNumberFormat="1" applyFont="1" applyFill="1" applyBorder="1" applyAlignment="1">
      <alignment horizontal="left" wrapText="1"/>
    </xf>
    <xf numFmtId="232" fontId="186" fillId="0" borderId="12" xfId="1" applyNumberFormat="1" applyFont="1" applyFill="1" applyBorder="1" applyAlignment="1">
      <alignment horizontal="center" vertical="center"/>
    </xf>
    <xf numFmtId="179" fontId="0" fillId="3" borderId="1" xfId="2" applyNumberFormat="1" applyFont="1" applyFill="1" applyBorder="1"/>
    <xf numFmtId="2" fontId="6" fillId="3" borderId="1" xfId="0" applyNumberFormat="1" applyFont="1" applyFill="1" applyBorder="1" applyAlignment="1">
      <alignment horizontal="center" vertical="center" wrapText="1"/>
    </xf>
    <xf numFmtId="173" fontId="0" fillId="5" borderId="0" xfId="0" applyNumberFormat="1" applyFill="1"/>
    <xf numFmtId="233" fontId="0" fillId="111" borderId="68" xfId="1" applyNumberFormat="1" applyFont="1" applyFill="1" applyBorder="1" applyAlignment="1">
      <alignment horizontal="right"/>
    </xf>
    <xf numFmtId="233" fontId="0" fillId="111" borderId="1" xfId="1" applyNumberFormat="1" applyFont="1" applyFill="1" applyBorder="1" applyAlignment="1">
      <alignment horizontal="right"/>
    </xf>
    <xf numFmtId="233" fontId="0" fillId="111" borderId="73" xfId="1" applyNumberFormat="1" applyFont="1" applyFill="1" applyBorder="1" applyAlignment="1">
      <alignment horizontal="right"/>
    </xf>
    <xf numFmtId="0" fontId="6" fillId="0" borderId="13" xfId="0" applyFont="1" applyBorder="1" applyAlignment="1">
      <alignment vertical="center" wrapText="1"/>
    </xf>
    <xf numFmtId="0" fontId="9" fillId="0" borderId="1" xfId="0" applyFont="1" applyBorder="1" applyAlignment="1">
      <alignment horizontal="center" vertical="center" wrapText="1"/>
    </xf>
    <xf numFmtId="232" fontId="6" fillId="5" borderId="8" xfId="1" applyNumberFormat="1" applyFont="1" applyFill="1" applyBorder="1" applyAlignment="1">
      <alignment vertical="center"/>
    </xf>
    <xf numFmtId="232" fontId="6" fillId="5" borderId="0" xfId="1" applyNumberFormat="1" applyFont="1" applyFill="1" applyBorder="1" applyAlignment="1">
      <alignment vertical="center"/>
    </xf>
    <xf numFmtId="0" fontId="0" fillId="5" borderId="9" xfId="0" applyFill="1" applyBorder="1"/>
    <xf numFmtId="0" fontId="0" fillId="5" borderId="7" xfId="0" applyFill="1" applyBorder="1"/>
    <xf numFmtId="0" fontId="7" fillId="100" borderId="7" xfId="0" applyFont="1" applyFill="1" applyBorder="1" applyAlignment="1">
      <alignment horizontal="right" vertical="center" wrapText="1"/>
    </xf>
    <xf numFmtId="232" fontId="6" fillId="5" borderId="7" xfId="1" applyNumberFormat="1" applyFont="1" applyFill="1" applyBorder="1" applyAlignment="1">
      <alignment vertical="center"/>
    </xf>
    <xf numFmtId="0" fontId="219" fillId="0" borderId="0" xfId="0" applyFont="1"/>
    <xf numFmtId="0" fontId="6" fillId="0" borderId="6" xfId="0" applyFont="1" applyBorder="1" applyAlignment="1">
      <alignment horizontal="left" vertical="center" wrapText="1"/>
    </xf>
    <xf numFmtId="0" fontId="9" fillId="0" borderId="2" xfId="0" applyFont="1" applyBorder="1" applyAlignment="1">
      <alignment horizontal="center" vertical="center" wrapText="1"/>
    </xf>
    <xf numFmtId="0" fontId="182" fillId="0" borderId="1" xfId="8149" applyFont="1" applyBorder="1" applyAlignment="1">
      <alignment horizontal="center"/>
    </xf>
    <xf numFmtId="179" fontId="6" fillId="0" borderId="1" xfId="8149" applyNumberFormat="1" applyFont="1" applyBorder="1" applyAlignment="1">
      <alignment horizontal="left"/>
    </xf>
    <xf numFmtId="0" fontId="220" fillId="101" borderId="7" xfId="0" applyFont="1" applyFill="1" applyBorder="1" applyAlignment="1">
      <alignment vertical="center" wrapText="1"/>
    </xf>
    <xf numFmtId="0" fontId="220" fillId="101" borderId="0" xfId="0" applyFont="1" applyFill="1" applyAlignment="1">
      <alignment vertical="center" wrapText="1"/>
    </xf>
    <xf numFmtId="179" fontId="0" fillId="3" borderId="1" xfId="0" applyNumberFormat="1" applyFill="1" applyBorder="1"/>
    <xf numFmtId="0" fontId="16" fillId="0" borderId="1" xfId="4" applyBorder="1" applyAlignment="1">
      <alignment horizontal="center" vertical="center"/>
    </xf>
    <xf numFmtId="49" fontId="3" fillId="5" borderId="1" xfId="0" quotePrefix="1" applyNumberFormat="1" applyFont="1" applyFill="1" applyBorder="1" applyAlignment="1">
      <alignment wrapText="1"/>
    </xf>
    <xf numFmtId="0" fontId="3" fillId="0" borderId="1" xfId="0" quotePrefix="1" applyFont="1" applyBorder="1" applyAlignment="1">
      <alignment wrapText="1"/>
    </xf>
    <xf numFmtId="14" fontId="3" fillId="0" borderId="1" xfId="0" applyNumberFormat="1" applyFont="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vertical="center"/>
    </xf>
    <xf numFmtId="49" fontId="3" fillId="0" borderId="1" xfId="0" quotePrefix="1" applyNumberFormat="1" applyFont="1" applyBorder="1" applyAlignment="1">
      <alignment wrapText="1"/>
    </xf>
    <xf numFmtId="0" fontId="3" fillId="5" borderId="1" xfId="0" applyFont="1" applyFill="1" applyBorder="1" applyAlignment="1">
      <alignment vertical="center"/>
    </xf>
    <xf numFmtId="14" fontId="3" fillId="5" borderId="1" xfId="0" applyNumberFormat="1" applyFont="1" applyFill="1" applyBorder="1" applyAlignment="1">
      <alignment horizontal="left" vertical="center"/>
    </xf>
    <xf numFmtId="0" fontId="3" fillId="0" borderId="1" xfId="0" applyFont="1" applyBorder="1"/>
    <xf numFmtId="0" fontId="186" fillId="0" borderId="1" xfId="0" applyFont="1" applyBorder="1" applyAlignment="1">
      <alignment horizontal="left" vertical="center" wrapText="1"/>
    </xf>
    <xf numFmtId="0" fontId="220" fillId="101" borderId="10" xfId="0" applyFont="1" applyFill="1" applyBorder="1" applyAlignment="1">
      <alignment vertical="center" wrapText="1"/>
    </xf>
    <xf numFmtId="0" fontId="2" fillId="0" borderId="1" xfId="0" applyFont="1" applyBorder="1" applyAlignment="1">
      <alignment vertical="center"/>
    </xf>
    <xf numFmtId="14" fontId="2" fillId="0" borderId="1" xfId="0" applyNumberFormat="1" applyFont="1" applyBorder="1" applyAlignment="1">
      <alignment horizontal="left" vertical="center"/>
    </xf>
    <xf numFmtId="49" fontId="2" fillId="0" borderId="1" xfId="0" quotePrefix="1" applyNumberFormat="1" applyFont="1" applyBorder="1" applyAlignment="1">
      <alignment wrapText="1"/>
    </xf>
    <xf numFmtId="233" fontId="0" fillId="108" borderId="68" xfId="1" applyNumberFormat="1" applyFont="1" applyFill="1" applyBorder="1"/>
    <xf numFmtId="233" fontId="0" fillId="108" borderId="1" xfId="1" applyNumberFormat="1" applyFont="1" applyFill="1" applyBorder="1"/>
    <xf numFmtId="0" fontId="1" fillId="0" borderId="1" xfId="0" quotePrefix="1" applyFont="1" applyBorder="1" applyAlignment="1">
      <alignment wrapText="1"/>
    </xf>
    <xf numFmtId="0" fontId="16" fillId="0" borderId="1" xfId="4" applyFill="1" applyBorder="1" applyAlignment="1">
      <alignment horizontal="center" vertical="center" wrapText="1"/>
    </xf>
    <xf numFmtId="0" fontId="0" fillId="0" borderId="1" xfId="0" applyBorder="1" applyAlignment="1">
      <alignment horizontal="center" vertical="center" wrapText="1"/>
    </xf>
    <xf numFmtId="0" fontId="222" fillId="110" borderId="0" xfId="0" applyFont="1" applyFill="1" applyAlignment="1">
      <alignment horizontal="left"/>
    </xf>
    <xf numFmtId="0" fontId="222" fillId="110" borderId="0" xfId="0" applyFont="1" applyFill="1"/>
    <xf numFmtId="0" fontId="0" fillId="5" borderId="0" xfId="0" applyFill="1" applyAlignment="1">
      <alignment horizontal="left" wrapText="1"/>
    </xf>
    <xf numFmtId="0" fontId="221" fillId="106" borderId="12" xfId="0" applyFont="1" applyFill="1" applyBorder="1" applyAlignment="1">
      <alignment horizontal="left" wrapText="1"/>
    </xf>
    <xf numFmtId="0" fontId="221" fillId="106" borderId="5" xfId="0" applyFont="1" applyFill="1" applyBorder="1" applyAlignment="1">
      <alignment horizontal="left" wrapText="1"/>
    </xf>
    <xf numFmtId="0" fontId="221" fillId="106" borderId="6" xfId="0" applyFont="1" applyFill="1" applyBorder="1" applyAlignment="1">
      <alignment horizontal="left" wrapText="1"/>
    </xf>
    <xf numFmtId="0" fontId="176" fillId="106" borderId="5" xfId="0" applyFont="1" applyFill="1" applyBorder="1" applyAlignment="1">
      <alignment horizontal="left" wrapText="1"/>
    </xf>
    <xf numFmtId="0" fontId="176" fillId="106" borderId="6" xfId="0" applyFont="1" applyFill="1" applyBorder="1" applyAlignment="1">
      <alignment horizontal="left"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101" borderId="2" xfId="0" applyFill="1" applyBorder="1" applyAlignment="1">
      <alignment horizontal="left" vertical="center"/>
    </xf>
    <xf numFmtId="0" fontId="0" fillId="101" borderId="4" xfId="0" applyFill="1" applyBorder="1" applyAlignment="1">
      <alignment horizontal="left" vertical="center"/>
    </xf>
    <xf numFmtId="0" fontId="0" fillId="101" borderId="3" xfId="0" applyFill="1" applyBorder="1" applyAlignment="1">
      <alignment horizontal="left" vertical="center"/>
    </xf>
    <xf numFmtId="0" fontId="0" fillId="101" borderId="1" xfId="0" applyFill="1" applyBorder="1" applyAlignment="1">
      <alignment horizontal="left" vertical="center"/>
    </xf>
    <xf numFmtId="0" fontId="185" fillId="101" borderId="9" xfId="6" applyFont="1" applyFill="1" applyBorder="1" applyAlignment="1">
      <alignment horizontal="left" vertical="top" wrapText="1"/>
    </xf>
    <xf numFmtId="0" fontId="185" fillId="101" borderId="7" xfId="6" applyFont="1" applyFill="1" applyBorder="1" applyAlignment="1">
      <alignment horizontal="left" vertical="top" wrapText="1"/>
    </xf>
    <xf numFmtId="0" fontId="185" fillId="101" borderId="11" xfId="6" applyFont="1" applyFill="1" applyBorder="1" applyAlignment="1">
      <alignment horizontal="left" vertical="top" wrapText="1"/>
    </xf>
    <xf numFmtId="0" fontId="177" fillId="101" borderId="13" xfId="7903" applyFont="1" applyFill="1" applyBorder="1" applyAlignment="1">
      <alignment horizontal="left"/>
    </xf>
    <xf numFmtId="0" fontId="178" fillId="101" borderId="10" xfId="7903" applyFont="1" applyFill="1" applyBorder="1" applyAlignment="1">
      <alignment horizontal="left"/>
    </xf>
    <xf numFmtId="0" fontId="178" fillId="101" borderId="14" xfId="7903" applyFont="1" applyFill="1" applyBorder="1" applyAlignment="1">
      <alignment horizontal="left"/>
    </xf>
    <xf numFmtId="0" fontId="0" fillId="101" borderId="1" xfId="0" applyFill="1" applyBorder="1" applyAlignment="1">
      <alignment horizontal="left" vertical="center" wrapText="1"/>
    </xf>
    <xf numFmtId="0" fontId="0" fillId="101" borderId="2" xfId="0" applyFill="1" applyBorder="1" applyAlignment="1">
      <alignment horizontal="center"/>
    </xf>
    <xf numFmtId="0" fontId="0" fillId="101" borderId="3" xfId="0" applyFill="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2" borderId="0" xfId="0" applyFill="1" applyAlignment="1">
      <alignment horizontal="left" wrapText="1"/>
    </xf>
    <xf numFmtId="0" fontId="180" fillId="101" borderId="1" xfId="6" applyFont="1" applyFill="1" applyBorder="1" applyAlignment="1">
      <alignment horizontal="left" vertical="center" wrapText="1"/>
    </xf>
    <xf numFmtId="0" fontId="0" fillId="0" borderId="3" xfId="0" applyBorder="1" applyAlignment="1">
      <alignment horizontal="left" vertical="center" wrapText="1"/>
    </xf>
    <xf numFmtId="0" fontId="6" fillId="0" borderId="1" xfId="0" applyFont="1" applyBorder="1" applyAlignment="1">
      <alignment horizontal="center" vertical="center"/>
    </xf>
    <xf numFmtId="0" fontId="0" fillId="101" borderId="1" xfId="0" applyFill="1" applyBorder="1" applyAlignment="1">
      <alignment horizontal="center"/>
    </xf>
    <xf numFmtId="0" fontId="180" fillId="0" borderId="2" xfId="0" applyFont="1" applyBorder="1" applyAlignment="1">
      <alignment horizontal="left" vertical="center" wrapText="1"/>
    </xf>
    <xf numFmtId="0" fontId="180" fillId="0" borderId="4" xfId="0" applyFont="1" applyBorder="1" applyAlignment="1">
      <alignment horizontal="left" vertical="center" wrapText="1"/>
    </xf>
    <xf numFmtId="0" fontId="180" fillId="0" borderId="3" xfId="0" applyFont="1" applyBorder="1" applyAlignment="1">
      <alignment horizontal="left" vertical="center" wrapText="1"/>
    </xf>
    <xf numFmtId="179" fontId="9" fillId="0" borderId="1" xfId="6" applyNumberFormat="1" applyFont="1" applyBorder="1" applyAlignment="1">
      <alignment horizontal="center"/>
    </xf>
    <xf numFmtId="0" fontId="180" fillId="0" borderId="1" xfId="0" applyFont="1" applyBorder="1" applyAlignment="1">
      <alignment horizontal="left" vertical="center" wrapText="1"/>
    </xf>
    <xf numFmtId="0" fontId="0" fillId="101" borderId="6" xfId="0" applyFill="1" applyBorder="1" applyAlignment="1">
      <alignment horizontal="center"/>
    </xf>
    <xf numFmtId="0" fontId="180" fillId="105" borderId="1" xfId="0" applyFont="1" applyFill="1" applyBorder="1" applyAlignment="1">
      <alignment horizontal="left" vertical="center"/>
    </xf>
    <xf numFmtId="0" fontId="0" fillId="101" borderId="13" xfId="0" applyFill="1" applyBorder="1" applyAlignment="1">
      <alignment horizontal="left" vertical="center"/>
    </xf>
    <xf numFmtId="0" fontId="0" fillId="101" borderId="10" xfId="0" applyFill="1" applyBorder="1" applyAlignment="1">
      <alignment horizontal="left" vertical="center"/>
    </xf>
    <xf numFmtId="0" fontId="0" fillId="101" borderId="8" xfId="0" applyFill="1" applyBorder="1" applyAlignment="1">
      <alignment horizontal="left" vertical="center"/>
    </xf>
    <xf numFmtId="0" fontId="0" fillId="101" borderId="0" xfId="0" applyFill="1" applyAlignment="1">
      <alignment horizontal="left" vertical="center"/>
    </xf>
    <xf numFmtId="0" fontId="0" fillId="101" borderId="9" xfId="0" applyFill="1" applyBorder="1" applyAlignment="1">
      <alignment horizontal="left" vertical="center"/>
    </xf>
    <xf numFmtId="0" fontId="0" fillId="101" borderId="7" xfId="0" applyFill="1" applyBorder="1" applyAlignment="1">
      <alignment horizontal="left" vertical="center"/>
    </xf>
    <xf numFmtId="0" fontId="184" fillId="101" borderId="13" xfId="7903" applyFont="1" applyFill="1" applyBorder="1" applyAlignment="1">
      <alignment horizontal="left"/>
    </xf>
    <xf numFmtId="0" fontId="187" fillId="101" borderId="10" xfId="7903" applyFont="1" applyFill="1" applyBorder="1" applyAlignment="1">
      <alignment horizontal="left"/>
    </xf>
    <xf numFmtId="0" fontId="187" fillId="101" borderId="14" xfId="7903" applyFont="1" applyFill="1" applyBorder="1" applyAlignment="1">
      <alignment horizontal="left"/>
    </xf>
    <xf numFmtId="0" fontId="0" fillId="0" borderId="1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180" fillId="101" borderId="1" xfId="6" applyFont="1" applyFill="1" applyBorder="1" applyAlignment="1">
      <alignment horizontal="left" vertic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101" borderId="12" xfId="0" applyFont="1" applyFill="1" applyBorder="1" applyAlignment="1">
      <alignment horizontal="center"/>
    </xf>
    <xf numFmtId="0" fontId="6" fillId="101" borderId="6" xfId="0" applyFont="1" applyFill="1" applyBorder="1" applyAlignment="1">
      <alignment horizontal="center"/>
    </xf>
    <xf numFmtId="0" fontId="6" fillId="0" borderId="12"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2" xfId="0" applyFont="1" applyBorder="1" applyAlignment="1">
      <alignment horizontal="center" vertical="center"/>
    </xf>
    <xf numFmtId="0" fontId="6" fillId="0" borderId="3" xfId="0" applyFont="1" applyBorder="1" applyAlignment="1">
      <alignment horizontal="center" vertical="center"/>
    </xf>
    <xf numFmtId="2" fontId="6" fillId="0" borderId="2" xfId="1" applyNumberFormat="1" applyFont="1" applyFill="1" applyBorder="1" applyAlignment="1">
      <alignment horizontal="center" vertical="center"/>
    </xf>
    <xf numFmtId="2" fontId="6" fillId="0" borderId="3" xfId="1" applyNumberFormat="1" applyFont="1" applyFill="1" applyBorder="1" applyAlignment="1">
      <alignment horizontal="center" vertical="center"/>
    </xf>
    <xf numFmtId="2" fontId="6" fillId="0" borderId="1"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76" fillId="103" borderId="12" xfId="0" applyFont="1" applyFill="1" applyBorder="1" applyAlignment="1">
      <alignment horizontal="left" vertical="center"/>
    </xf>
    <xf numFmtId="0" fontId="176" fillId="103" borderId="5" xfId="0" applyFont="1" applyFill="1" applyBorder="1" applyAlignment="1">
      <alignment horizontal="left" vertical="center"/>
    </xf>
    <xf numFmtId="0" fontId="6" fillId="101" borderId="1" xfId="0" applyFont="1" applyFill="1" applyBorder="1" applyAlignment="1">
      <alignment horizontal="left" vertical="center"/>
    </xf>
    <xf numFmtId="0" fontId="6" fillId="101" borderId="1" xfId="0" applyFont="1" applyFill="1" applyBorder="1" applyAlignment="1">
      <alignment horizontal="left" vertical="center" wrapText="1"/>
    </xf>
    <xf numFmtId="0" fontId="0" fillId="2" borderId="0" xfId="0" applyFill="1" applyAlignment="1">
      <alignment horizontal="left"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4" borderId="12" xfId="0" applyFont="1" applyFill="1" applyBorder="1" applyAlignment="1">
      <alignment horizontal="center"/>
    </xf>
    <xf numFmtId="0" fontId="6" fillId="4" borderId="6" xfId="0" applyFont="1" applyFill="1" applyBorder="1" applyAlignment="1">
      <alignment horizontal="center"/>
    </xf>
    <xf numFmtId="0" fontId="184" fillId="101" borderId="13" xfId="0" applyFont="1" applyFill="1" applyBorder="1" applyAlignment="1">
      <alignment horizontal="left"/>
    </xf>
    <xf numFmtId="0" fontId="184" fillId="101" borderId="10" xfId="0" applyFont="1" applyFill="1" applyBorder="1" applyAlignment="1">
      <alignment horizontal="left"/>
    </xf>
    <xf numFmtId="0" fontId="184" fillId="101" borderId="14" xfId="0" applyFont="1" applyFill="1" applyBorder="1" applyAlignment="1">
      <alignment horizontal="left"/>
    </xf>
    <xf numFmtId="0" fontId="185" fillId="101" borderId="9" xfId="0" applyFont="1" applyFill="1" applyBorder="1" applyAlignment="1">
      <alignment horizontal="left" vertical="top" wrapText="1"/>
    </xf>
    <xf numFmtId="0" fontId="185" fillId="101" borderId="7" xfId="0" applyFont="1" applyFill="1" applyBorder="1" applyAlignment="1">
      <alignment horizontal="left" vertical="top" wrapText="1"/>
    </xf>
    <xf numFmtId="0" fontId="185" fillId="101" borderId="11" xfId="0" applyFont="1" applyFill="1" applyBorder="1" applyAlignment="1">
      <alignment horizontal="left" vertical="top" wrapText="1"/>
    </xf>
    <xf numFmtId="171" fontId="6" fillId="0" borderId="12" xfId="1" applyNumberFormat="1" applyFont="1" applyFill="1" applyBorder="1" applyAlignment="1">
      <alignment horizontal="center" vertical="center"/>
    </xf>
    <xf numFmtId="171" fontId="6" fillId="0" borderId="6" xfId="1" applyNumberFormat="1" applyFont="1" applyFill="1" applyBorder="1" applyAlignment="1">
      <alignment horizontal="center" vertical="center"/>
    </xf>
    <xf numFmtId="171" fontId="6" fillId="0" borderId="12" xfId="1" applyNumberFormat="1" applyFont="1" applyFill="1" applyBorder="1" applyAlignment="1">
      <alignment horizontal="center" vertical="center" wrapText="1"/>
    </xf>
    <xf numFmtId="171" fontId="6" fillId="0" borderId="6" xfId="1" applyNumberFormat="1"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6" fillId="0" borderId="2" xfId="4" applyBorder="1" applyAlignment="1">
      <alignment horizontal="left" vertical="center" wrapText="1"/>
    </xf>
    <xf numFmtId="0" fontId="16" fillId="0" borderId="4" xfId="4"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horizontal="center"/>
    </xf>
    <xf numFmtId="0" fontId="6" fillId="0" borderId="8" xfId="0" applyFont="1" applyBorder="1" applyAlignment="1">
      <alignment horizontal="center"/>
    </xf>
    <xf numFmtId="179" fontId="6" fillId="5" borderId="13" xfId="1" applyNumberFormat="1" applyFont="1" applyFill="1" applyBorder="1" applyAlignment="1">
      <alignment horizontal="center" vertical="center"/>
    </xf>
    <xf numFmtId="179" fontId="6" fillId="5" borderId="10" xfId="1" applyNumberFormat="1" applyFont="1" applyFill="1" applyBorder="1" applyAlignment="1">
      <alignment horizontal="center" vertical="center"/>
    </xf>
    <xf numFmtId="179" fontId="6" fillId="5" borderId="14" xfId="1" applyNumberFormat="1" applyFont="1" applyFill="1" applyBorder="1" applyAlignment="1">
      <alignment horizontal="center" vertical="center"/>
    </xf>
    <xf numFmtId="179" fontId="6" fillId="5" borderId="9" xfId="1" applyNumberFormat="1" applyFont="1" applyFill="1" applyBorder="1" applyAlignment="1">
      <alignment horizontal="center" vertical="center"/>
    </xf>
    <xf numFmtId="179" fontId="6" fillId="5" borderId="7" xfId="1" applyNumberFormat="1" applyFont="1" applyFill="1" applyBorder="1" applyAlignment="1">
      <alignment horizontal="center" vertical="center"/>
    </xf>
    <xf numFmtId="179" fontId="6" fillId="5" borderId="11" xfId="1" applyNumberFormat="1" applyFont="1" applyFill="1" applyBorder="1" applyAlignment="1">
      <alignment horizontal="center" vertic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1" fontId="6" fillId="0" borderId="5" xfId="1" applyNumberFormat="1" applyFont="1" applyFill="1" applyBorder="1" applyAlignment="1">
      <alignment horizontal="center" vertical="center" wrapText="1"/>
    </xf>
    <xf numFmtId="171" fontId="6" fillId="0" borderId="13" xfId="1" applyNumberFormat="1" applyFont="1" applyFill="1" applyBorder="1" applyAlignment="1">
      <alignment horizontal="center" vertical="center" wrapText="1"/>
    </xf>
    <xf numFmtId="171" fontId="6" fillId="0" borderId="10" xfId="1" applyNumberFormat="1" applyFont="1" applyFill="1" applyBorder="1" applyAlignment="1">
      <alignment horizontal="center" vertical="center" wrapText="1"/>
    </xf>
    <xf numFmtId="171" fontId="6" fillId="0" borderId="14" xfId="1" applyNumberFormat="1" applyFont="1" applyFill="1" applyBorder="1" applyAlignment="1">
      <alignment horizontal="center" vertical="center" wrapText="1"/>
    </xf>
    <xf numFmtId="171" fontId="6" fillId="0" borderId="9" xfId="1" applyNumberFormat="1" applyFont="1" applyFill="1" applyBorder="1" applyAlignment="1">
      <alignment horizontal="center" vertical="center" wrapText="1"/>
    </xf>
    <xf numFmtId="171" fontId="6" fillId="0" borderId="7" xfId="1" applyNumberFormat="1" applyFont="1" applyFill="1" applyBorder="1" applyAlignment="1">
      <alignment horizontal="center" vertical="center" wrapText="1"/>
    </xf>
    <xf numFmtId="171" fontId="6" fillId="0" borderId="11" xfId="1" applyNumberFormat="1" applyFont="1" applyFill="1" applyBorder="1" applyAlignment="1">
      <alignment horizontal="center" vertical="center" wrapText="1"/>
    </xf>
    <xf numFmtId="172" fontId="6" fillId="0" borderId="2" xfId="0" applyNumberFormat="1" applyFont="1" applyBorder="1" applyAlignment="1">
      <alignment horizontal="center" vertical="center"/>
    </xf>
    <xf numFmtId="172" fontId="6" fillId="0" borderId="3" xfId="0" applyNumberFormat="1" applyFont="1" applyBorder="1" applyAlignment="1">
      <alignment horizontal="center" vertical="center"/>
    </xf>
    <xf numFmtId="172" fontId="6" fillId="0" borderId="2"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6" fillId="0" borderId="2" xfId="0" applyNumberFormat="1" applyFont="1" applyBorder="1" applyAlignment="1">
      <alignment horizontal="center"/>
    </xf>
    <xf numFmtId="172" fontId="6" fillId="0" borderId="3" xfId="0" applyNumberFormat="1" applyFont="1" applyBorder="1" applyAlignment="1">
      <alignment horizontal="center"/>
    </xf>
    <xf numFmtId="0" fontId="6" fillId="0" borderId="4" xfId="0" applyFont="1" applyBorder="1" applyAlignment="1">
      <alignment horizontal="center" wrapText="1"/>
    </xf>
    <xf numFmtId="0" fontId="6" fillId="0" borderId="9" xfId="0" applyFont="1" applyBorder="1" applyAlignment="1">
      <alignment horizontal="center"/>
    </xf>
    <xf numFmtId="0" fontId="182" fillId="0" borderId="2" xfId="0" applyFont="1" applyBorder="1" applyAlignment="1">
      <alignment horizontal="left" vertical="center" wrapText="1"/>
    </xf>
    <xf numFmtId="0" fontId="182" fillId="0" borderId="3" xfId="0" applyFont="1" applyBorder="1" applyAlignment="1">
      <alignment horizontal="left" vertical="center" wrapText="1"/>
    </xf>
    <xf numFmtId="0" fontId="176" fillId="103" borderId="0" xfId="0" applyFont="1" applyFill="1" applyAlignment="1">
      <alignment horizontal="left" vertical="center"/>
    </xf>
    <xf numFmtId="0" fontId="182" fillId="0" borderId="4" xfId="0" applyFont="1" applyBorder="1" applyAlignment="1">
      <alignment horizontal="center" vertical="center" wrapText="1"/>
    </xf>
    <xf numFmtId="0" fontId="182" fillId="0" borderId="3" xfId="0" applyFont="1" applyBorder="1" applyAlignment="1">
      <alignment horizontal="center" vertical="center" wrapText="1"/>
    </xf>
    <xf numFmtId="0" fontId="182" fillId="101" borderId="12" xfId="6" applyFont="1" applyFill="1" applyBorder="1" applyAlignment="1">
      <alignment horizontal="left" vertical="center"/>
    </xf>
    <xf numFmtId="0" fontId="182" fillId="101" borderId="1" xfId="6" applyFont="1" applyFill="1" applyBorder="1" applyAlignment="1">
      <alignment horizontal="center" vertical="center"/>
    </xf>
    <xf numFmtId="0" fontId="6" fillId="101" borderId="2" xfId="0" applyFont="1" applyFill="1" applyBorder="1" applyAlignment="1">
      <alignment horizontal="center"/>
    </xf>
    <xf numFmtId="0" fontId="6" fillId="101" borderId="4" xfId="0" applyFont="1" applyFill="1" applyBorder="1" applyAlignment="1">
      <alignment horizontal="center"/>
    </xf>
    <xf numFmtId="0" fontId="6" fillId="0" borderId="1" xfId="0" applyFont="1" applyBorder="1" applyAlignment="1">
      <alignment horizontal="center"/>
    </xf>
    <xf numFmtId="0" fontId="182" fillId="105" borderId="1" xfId="0" applyFont="1" applyFill="1" applyBorder="1" applyAlignment="1">
      <alignment horizontal="center" vertical="center" wrapText="1"/>
    </xf>
    <xf numFmtId="0" fontId="182" fillId="101" borderId="1" xfId="8149" applyFont="1" applyFill="1" applyBorder="1" applyAlignment="1">
      <alignment horizontal="center" vertical="center"/>
    </xf>
    <xf numFmtId="0" fontId="182" fillId="101" borderId="12" xfId="8149" applyFont="1" applyFill="1" applyBorder="1" applyAlignment="1">
      <alignment horizontal="left" vertical="center"/>
    </xf>
    <xf numFmtId="0" fontId="185" fillId="101" borderId="9" xfId="8149" applyFont="1" applyFill="1" applyBorder="1" applyAlignment="1">
      <alignment horizontal="left" vertical="top" wrapText="1"/>
    </xf>
    <xf numFmtId="0" fontId="185" fillId="101" borderId="7" xfId="8149" applyFont="1" applyFill="1" applyBorder="1" applyAlignment="1">
      <alignment horizontal="left" vertical="top" wrapText="1"/>
    </xf>
    <xf numFmtId="0" fontId="185" fillId="101" borderId="11" xfId="8149" applyFont="1" applyFill="1" applyBorder="1" applyAlignment="1">
      <alignment horizontal="left" vertical="top" wrapText="1"/>
    </xf>
    <xf numFmtId="0" fontId="6" fillId="2" borderId="0" xfId="0" applyFont="1" applyFill="1" applyAlignment="1">
      <alignment horizontal="left" wrapText="1"/>
    </xf>
    <xf numFmtId="0" fontId="171" fillId="101" borderId="13" xfId="0" applyFont="1" applyFill="1" applyBorder="1" applyAlignment="1">
      <alignment horizontal="center"/>
    </xf>
    <xf numFmtId="0" fontId="171" fillId="101" borderId="9" xfId="0" applyFont="1" applyFill="1" applyBorder="1" applyAlignment="1">
      <alignment horizontal="center"/>
    </xf>
    <xf numFmtId="0" fontId="177" fillId="101" borderId="13" xfId="0" applyFont="1" applyFill="1" applyBorder="1" applyAlignment="1">
      <alignment horizontal="left"/>
    </xf>
    <xf numFmtId="0" fontId="177" fillId="101" borderId="10" xfId="0" applyFont="1" applyFill="1" applyBorder="1" applyAlignment="1">
      <alignment horizontal="left"/>
    </xf>
    <xf numFmtId="0" fontId="180" fillId="101" borderId="9" xfId="0" applyFont="1" applyFill="1" applyBorder="1" applyAlignment="1">
      <alignment horizontal="left"/>
    </xf>
    <xf numFmtId="0" fontId="180" fillId="101" borderId="7" xfId="0" applyFont="1" applyFill="1" applyBorder="1" applyAlignment="1">
      <alignment horizontal="left"/>
    </xf>
    <xf numFmtId="173" fontId="6" fillId="5" borderId="12" xfId="1" applyNumberFormat="1" applyFont="1" applyFill="1" applyBorder="1" applyAlignment="1">
      <alignment horizontal="center" vertical="center"/>
    </xf>
    <xf numFmtId="173" fontId="6" fillId="5" borderId="6" xfId="1" applyNumberFormat="1" applyFont="1" applyFill="1" applyBorder="1" applyAlignment="1">
      <alignment horizontal="center" vertical="center"/>
    </xf>
    <xf numFmtId="232" fontId="6" fillId="5" borderId="13" xfId="1" applyNumberFormat="1" applyFont="1" applyFill="1" applyBorder="1" applyAlignment="1">
      <alignment horizontal="center" vertical="center"/>
    </xf>
    <xf numFmtId="232" fontId="6" fillId="5" borderId="10" xfId="1" applyNumberFormat="1" applyFont="1" applyFill="1" applyBorder="1" applyAlignment="1">
      <alignment horizontal="center" vertical="center"/>
    </xf>
    <xf numFmtId="232" fontId="6" fillId="5" borderId="14" xfId="1" applyNumberFormat="1" applyFont="1" applyFill="1" applyBorder="1" applyAlignment="1">
      <alignment horizontal="center" vertical="center"/>
    </xf>
    <xf numFmtId="232" fontId="6" fillId="5" borderId="8" xfId="1" applyNumberFormat="1" applyFont="1" applyFill="1" applyBorder="1" applyAlignment="1">
      <alignment horizontal="center" vertical="center"/>
    </xf>
    <xf numFmtId="232" fontId="6" fillId="5" borderId="0" xfId="1" applyNumberFormat="1" applyFont="1" applyFill="1" applyBorder="1" applyAlignment="1">
      <alignment horizontal="center" vertical="center"/>
    </xf>
    <xf numFmtId="232" fontId="6" fillId="5" borderId="59" xfId="1" applyNumberFormat="1" applyFont="1" applyFill="1" applyBorder="1" applyAlignment="1">
      <alignment horizontal="center" vertical="center"/>
    </xf>
    <xf numFmtId="0" fontId="6" fillId="0" borderId="10" xfId="0" applyFont="1" applyBorder="1" applyAlignment="1">
      <alignment horizontal="center"/>
    </xf>
    <xf numFmtId="0" fontId="6" fillId="0" borderId="7" xfId="0" applyFont="1" applyBorder="1" applyAlignment="1">
      <alignment horizontal="center"/>
    </xf>
    <xf numFmtId="0" fontId="18" fillId="2" borderId="0" xfId="9" applyFill="1" applyAlignment="1">
      <alignment horizontal="left" wrapText="1"/>
    </xf>
    <xf numFmtId="0" fontId="16" fillId="0" borderId="4" xfId="4" applyFill="1" applyBorder="1" applyAlignment="1">
      <alignment horizontal="center" vertical="center" wrapText="1"/>
    </xf>
    <xf numFmtId="0" fontId="16" fillId="0" borderId="3" xfId="4" applyFill="1" applyBorder="1" applyAlignment="1">
      <alignment horizontal="center" vertical="center" wrapText="1"/>
    </xf>
    <xf numFmtId="0" fontId="6" fillId="0" borderId="4" xfId="0" applyFont="1" applyBorder="1" applyAlignment="1">
      <alignment horizontal="center" vertical="center"/>
    </xf>
  </cellXfs>
  <cellStyles count="8401">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8534</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4.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4.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5.xml"/><Relationship Id="rId2" Type="http://schemas.openxmlformats.org/officeDocument/2006/relationships/hyperlink" Target="https://obr.uk/efo/economic-and-fiscal-outlook-october-2024/" TargetMode="External"/><Relationship Id="rId1" Type="http://schemas.openxmlformats.org/officeDocument/2006/relationships/hyperlink" Target="https://obr.uk/efo/economic-and-fiscal-outlook-october-2024/" TargetMode="External"/><Relationship Id="rId6" Type="http://schemas.openxmlformats.org/officeDocument/2006/relationships/vmlDrawing" Target="../drawings/vmlDrawing5.vml"/><Relationship Id="rId5" Type="http://schemas.openxmlformats.org/officeDocument/2006/relationships/printerSettings" Target="../printerSettings/printerSettings11.bin"/><Relationship Id="rId4" Type="http://schemas.openxmlformats.org/officeDocument/2006/relationships/hyperlink" Target="https://assets.publishing.service.gov.uk/government/uploads/system/uploads/attachment_data/file/1065825/eco4-final-ia.pdf"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elexon.com/what-we-do/what-we-manage/network-charging-compensation-scheme/suppliers/" TargetMode="External"/><Relationship Id="rId2" Type="http://schemas.openxmlformats.org/officeDocument/2006/relationships/hyperlink" Target="https://www.lowcarboncontracts.uk/resources/scheme-dashboards/cfd-daily-levy-rates/" TargetMode="External"/><Relationship Id="rId1" Type="http://schemas.openxmlformats.org/officeDocument/2006/relationships/hyperlink" Target="https://www.elexon.com/what-we-do/what-we-manage/network-charging-compensation-scheme/estimated-levy-fund/"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3.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publications/renewables-obligation-ro-buy-out-price-mutualisation-threshold-and-mutualisation-ceilings-2024-2025" TargetMode="External"/><Relationship Id="rId6" Type="http://schemas.openxmlformats.org/officeDocument/2006/relationships/vmlDrawing" Target="../drawings/vmlDrawing3.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34"/>
  <sheetViews>
    <sheetView tabSelected="1" zoomScaleNormal="100" workbookViewId="0"/>
  </sheetViews>
  <sheetFormatPr defaultColWidth="0" defaultRowHeight="13.5" zeroHeight="1"/>
  <cols>
    <col min="1" max="1" width="15.61328125" customWidth="1"/>
    <col min="2" max="2" width="19.15234375" customWidth="1"/>
    <col min="3" max="3" width="15.61328125" customWidth="1"/>
    <col min="4" max="4" width="146.61328125" customWidth="1"/>
    <col min="5" max="5" width="8.84375" customWidth="1"/>
    <col min="6" max="10" width="0" hidden="1" customWidth="1"/>
    <col min="11" max="16384" width="8.84375" hidden="1"/>
  </cols>
  <sheetData>
    <row r="1" spans="1:10" ht="57" customHeight="1">
      <c r="A1" t="s">
        <v>0</v>
      </c>
      <c r="D1" s="14"/>
      <c r="E1" s="14"/>
    </row>
    <row r="2" spans="1:10" ht="14.5">
      <c r="A2" s="7"/>
      <c r="B2" s="7"/>
      <c r="C2" s="7"/>
      <c r="D2" s="7"/>
      <c r="E2" s="7"/>
      <c r="F2" s="7"/>
      <c r="G2" s="7"/>
      <c r="H2" s="7"/>
      <c r="I2" s="7"/>
    </row>
    <row r="3" spans="1:10" s="14" customFormat="1" ht="18.5">
      <c r="A3" s="7"/>
      <c r="B3" s="140" t="s">
        <v>494</v>
      </c>
      <c r="C3" s="7"/>
      <c r="D3" s="7"/>
      <c r="E3" s="7"/>
      <c r="F3" s="7"/>
      <c r="G3" s="7"/>
      <c r="H3" s="7"/>
      <c r="I3" s="7"/>
      <c r="J3"/>
    </row>
    <row r="4" spans="1:10" s="14" customFormat="1" ht="14.5">
      <c r="B4" s="9"/>
      <c r="C4" s="7"/>
      <c r="D4" s="8"/>
      <c r="E4" s="7"/>
      <c r="F4" s="7"/>
      <c r="G4" s="7"/>
      <c r="H4" s="7"/>
      <c r="I4" s="7"/>
      <c r="J4" s="7"/>
    </row>
    <row r="5" spans="1:10" s="14" customFormat="1" ht="22.5" customHeight="1">
      <c r="B5" s="10" t="s">
        <v>1</v>
      </c>
      <c r="C5" s="10" t="s">
        <v>2</v>
      </c>
      <c r="D5" s="10" t="s">
        <v>3</v>
      </c>
      <c r="E5" s="7"/>
      <c r="F5" s="7"/>
      <c r="G5" s="7"/>
      <c r="H5" s="7"/>
      <c r="I5" s="7"/>
      <c r="J5" s="7"/>
    </row>
    <row r="6" spans="1:10" s="14" customFormat="1" ht="14.5">
      <c r="B6" s="286" t="s">
        <v>4</v>
      </c>
      <c r="C6" s="319">
        <v>43349</v>
      </c>
      <c r="D6" s="320" t="s">
        <v>5</v>
      </c>
      <c r="E6" s="7"/>
      <c r="F6" s="7"/>
      <c r="G6" s="7"/>
      <c r="H6" s="7"/>
      <c r="I6" s="7"/>
      <c r="J6" s="7"/>
    </row>
    <row r="7" spans="1:10" s="14" customFormat="1" ht="152.25" customHeight="1">
      <c r="B7" s="142" t="s">
        <v>6</v>
      </c>
      <c r="C7" s="319">
        <v>43410</v>
      </c>
      <c r="D7" s="318" t="s">
        <v>7</v>
      </c>
      <c r="E7" s="7"/>
      <c r="F7" s="7"/>
      <c r="G7" s="7"/>
      <c r="H7" s="7"/>
      <c r="I7" s="7"/>
      <c r="J7" s="7"/>
    </row>
    <row r="8" spans="1:10" s="14" customFormat="1" ht="43.5">
      <c r="B8" s="321" t="s">
        <v>8</v>
      </c>
      <c r="C8" s="319">
        <v>43138</v>
      </c>
      <c r="D8" s="322" t="s">
        <v>9</v>
      </c>
      <c r="E8" s="7"/>
      <c r="F8" s="7"/>
      <c r="G8" s="7"/>
      <c r="H8" s="7"/>
      <c r="I8" s="7"/>
      <c r="J8" s="7"/>
    </row>
    <row r="9" spans="1:10" s="14" customFormat="1" ht="43.5">
      <c r="B9" s="321" t="s">
        <v>10</v>
      </c>
      <c r="C9" s="319">
        <v>43684</v>
      </c>
      <c r="D9" s="322" t="s">
        <v>11</v>
      </c>
      <c r="E9" s="7"/>
      <c r="F9" s="7"/>
      <c r="G9" s="7"/>
      <c r="H9" s="7"/>
      <c r="I9" s="7"/>
      <c r="J9" s="7"/>
    </row>
    <row r="10" spans="1:10" s="14" customFormat="1" ht="101.5">
      <c r="B10" s="321" t="s">
        <v>12</v>
      </c>
      <c r="C10" s="319">
        <v>43868</v>
      </c>
      <c r="D10" s="318" t="s">
        <v>13</v>
      </c>
      <c r="E10" s="7"/>
      <c r="F10" s="7"/>
      <c r="G10" s="7"/>
      <c r="H10" s="7"/>
      <c r="I10" s="7"/>
      <c r="J10" s="7"/>
    </row>
    <row r="11" spans="1:10" s="14" customFormat="1" ht="58">
      <c r="B11" s="321" t="s">
        <v>14</v>
      </c>
      <c r="C11" s="319">
        <v>44048</v>
      </c>
      <c r="D11" s="322" t="s">
        <v>15</v>
      </c>
      <c r="E11" s="7"/>
      <c r="F11" s="7"/>
      <c r="G11" s="7"/>
      <c r="H11" s="7"/>
      <c r="I11" s="7"/>
      <c r="J11" s="7"/>
    </row>
    <row r="12" spans="1:10" s="14" customFormat="1" ht="43.5">
      <c r="B12" s="321" t="s">
        <v>16</v>
      </c>
      <c r="C12" s="319">
        <v>44050</v>
      </c>
      <c r="D12" s="322" t="s">
        <v>17</v>
      </c>
      <c r="E12" s="7"/>
      <c r="F12" s="7"/>
      <c r="G12" s="7"/>
      <c r="H12" s="7"/>
      <c r="I12" s="7"/>
      <c r="J12" s="7"/>
    </row>
    <row r="13" spans="1:10" s="14" customFormat="1" ht="101.5">
      <c r="B13" s="328" t="s">
        <v>495</v>
      </c>
      <c r="C13" s="329">
        <v>44160</v>
      </c>
      <c r="D13" s="330" t="s">
        <v>496</v>
      </c>
      <c r="E13" s="7"/>
      <c r="F13" s="7"/>
      <c r="G13" s="7"/>
      <c r="H13" s="7"/>
      <c r="I13" s="7"/>
      <c r="J13" s="7"/>
    </row>
    <row r="14" spans="1:10" s="14" customFormat="1" ht="14.5">
      <c r="B14" s="328" t="s">
        <v>497</v>
      </c>
      <c r="C14" s="329">
        <v>44229</v>
      </c>
      <c r="D14" s="330" t="s">
        <v>498</v>
      </c>
      <c r="E14" s="7"/>
      <c r="F14" s="7"/>
      <c r="G14" s="7"/>
      <c r="H14" s="7"/>
      <c r="I14" s="7"/>
      <c r="J14" s="7"/>
    </row>
    <row r="15" spans="1:10" s="14" customFormat="1" ht="43.5">
      <c r="B15" s="321" t="s">
        <v>18</v>
      </c>
      <c r="C15" s="319">
        <v>44232</v>
      </c>
      <c r="D15" s="322" t="s">
        <v>19</v>
      </c>
      <c r="E15" s="7"/>
      <c r="F15" s="7"/>
      <c r="G15" s="7"/>
      <c r="H15" s="7"/>
      <c r="I15" s="7"/>
      <c r="J15" s="7"/>
    </row>
    <row r="16" spans="1:10" s="14" customFormat="1" ht="29">
      <c r="B16" s="321" t="s">
        <v>20</v>
      </c>
      <c r="C16" s="319">
        <v>44414</v>
      </c>
      <c r="D16" s="322" t="s">
        <v>21</v>
      </c>
      <c r="E16" s="7"/>
      <c r="F16" s="7"/>
      <c r="G16" s="7"/>
      <c r="H16" s="7"/>
      <c r="I16" s="7"/>
      <c r="J16" s="7"/>
    </row>
    <row r="17" spans="1:10" s="14" customFormat="1" ht="29">
      <c r="B17" s="323" t="s">
        <v>22</v>
      </c>
      <c r="C17" s="324">
        <v>44596</v>
      </c>
      <c r="D17" s="317" t="s">
        <v>23</v>
      </c>
      <c r="E17" s="7"/>
      <c r="F17" s="7"/>
      <c r="G17" s="7"/>
      <c r="H17" s="7"/>
      <c r="I17" s="7"/>
      <c r="J17" s="7"/>
    </row>
    <row r="18" spans="1:10" s="14" customFormat="1" ht="14.5">
      <c r="B18" s="287" t="s">
        <v>24</v>
      </c>
      <c r="C18" s="289">
        <v>44696</v>
      </c>
      <c r="D18" s="241" t="s">
        <v>25</v>
      </c>
      <c r="E18" s="7"/>
      <c r="F18" s="7"/>
      <c r="G18" s="7"/>
      <c r="H18" s="7"/>
      <c r="I18" s="7"/>
      <c r="J18" s="7"/>
    </row>
    <row r="19" spans="1:10" s="14" customFormat="1" ht="14.5">
      <c r="A19" s="7"/>
      <c r="B19" s="287" t="s">
        <v>26</v>
      </c>
      <c r="C19" s="289">
        <v>44777</v>
      </c>
      <c r="D19" s="241" t="s">
        <v>27</v>
      </c>
      <c r="E19" s="7"/>
      <c r="F19" s="7"/>
      <c r="G19" s="7"/>
      <c r="H19" s="7"/>
      <c r="I19" s="7"/>
      <c r="J19"/>
    </row>
    <row r="20" spans="1:10" s="14" customFormat="1" ht="14.5">
      <c r="A20" s="7"/>
      <c r="B20" s="287" t="s">
        <v>28</v>
      </c>
      <c r="C20" s="289">
        <v>44799</v>
      </c>
      <c r="D20" s="241" t="s">
        <v>29</v>
      </c>
      <c r="E20" s="7"/>
      <c r="F20" s="7"/>
      <c r="G20" s="7"/>
      <c r="H20" s="7"/>
      <c r="I20" s="7"/>
      <c r="J20"/>
    </row>
    <row r="21" spans="1:10" s="14" customFormat="1" ht="101.5">
      <c r="A21" s="7"/>
      <c r="B21" s="287" t="s">
        <v>30</v>
      </c>
      <c r="C21" s="289">
        <v>44972</v>
      </c>
      <c r="D21" s="241" t="s">
        <v>31</v>
      </c>
      <c r="E21" s="7"/>
      <c r="F21" s="7"/>
      <c r="G21" s="7"/>
      <c r="H21" s="7"/>
      <c r="I21" s="7"/>
      <c r="J21"/>
    </row>
    <row r="22" spans="1:10" s="14" customFormat="1" ht="58">
      <c r="A22" s="7"/>
      <c r="B22" s="288" t="s">
        <v>32</v>
      </c>
      <c r="C22" s="290">
        <v>45009</v>
      </c>
      <c r="D22" s="285" t="s">
        <v>33</v>
      </c>
      <c r="E22" s="7"/>
      <c r="F22" s="7"/>
      <c r="G22" s="7"/>
      <c r="H22" s="7"/>
      <c r="I22" s="7"/>
      <c r="J22"/>
    </row>
    <row r="23" spans="1:10" s="14" customFormat="1" ht="14.5">
      <c r="A23" s="7"/>
      <c r="B23" s="291" t="s">
        <v>34</v>
      </c>
      <c r="C23" s="292">
        <v>45071</v>
      </c>
      <c r="D23" s="325" t="s">
        <v>35</v>
      </c>
      <c r="E23" s="7"/>
      <c r="F23" s="7"/>
      <c r="G23" s="7"/>
      <c r="H23" s="7"/>
      <c r="I23" s="7"/>
      <c r="J23"/>
    </row>
    <row r="24" spans="1:10" s="14" customFormat="1" ht="43.5">
      <c r="A24" s="7"/>
      <c r="B24" s="291" t="s">
        <v>36</v>
      </c>
      <c r="C24" s="292">
        <v>45163</v>
      </c>
      <c r="D24" s="318" t="s">
        <v>37</v>
      </c>
      <c r="E24" s="7"/>
      <c r="F24" s="7"/>
      <c r="G24" s="7"/>
      <c r="H24" s="7"/>
      <c r="I24" s="7"/>
      <c r="J24"/>
    </row>
    <row r="25" spans="1:10" s="14" customFormat="1" ht="87">
      <c r="A25" s="7"/>
      <c r="B25" s="291" t="s">
        <v>38</v>
      </c>
      <c r="C25" s="292">
        <v>45345</v>
      </c>
      <c r="D25" s="318" t="s">
        <v>39</v>
      </c>
      <c r="E25" s="7"/>
      <c r="F25" s="7"/>
      <c r="G25" s="7"/>
      <c r="H25" s="7"/>
      <c r="I25" s="7"/>
      <c r="J25"/>
    </row>
    <row r="26" spans="1:10" s="14" customFormat="1" ht="29">
      <c r="A26" s="7"/>
      <c r="B26" s="291" t="s">
        <v>40</v>
      </c>
      <c r="C26" s="292">
        <v>45527</v>
      </c>
      <c r="D26" s="318" t="s">
        <v>41</v>
      </c>
      <c r="E26" s="7"/>
      <c r="F26" s="7"/>
      <c r="G26" s="7"/>
      <c r="H26" s="7"/>
      <c r="I26" s="7"/>
      <c r="J26"/>
    </row>
    <row r="27" spans="1:10" s="14" customFormat="1" ht="101.5">
      <c r="A27" s="7"/>
      <c r="B27" s="291" t="s">
        <v>42</v>
      </c>
      <c r="C27" s="292">
        <v>45713</v>
      </c>
      <c r="D27" s="333" t="s">
        <v>501</v>
      </c>
      <c r="E27" s="7"/>
      <c r="F27" s="7"/>
      <c r="G27" s="7"/>
      <c r="H27" s="7"/>
      <c r="I27" s="7"/>
      <c r="J27"/>
    </row>
    <row r="28" spans="1:10" s="14" customFormat="1" ht="14.5">
      <c r="E28" s="7"/>
      <c r="F28" s="7"/>
      <c r="G28" s="7"/>
      <c r="H28" s="7"/>
      <c r="I28" s="7"/>
      <c r="J28"/>
    </row>
    <row r="29" spans="1:10" ht="14.5" hidden="1">
      <c r="A29" s="14"/>
      <c r="B29" s="14"/>
      <c r="C29" s="14"/>
      <c r="D29" s="14"/>
      <c r="E29" s="7"/>
      <c r="F29" s="7"/>
      <c r="G29" s="7"/>
      <c r="H29" s="7"/>
      <c r="I29" s="7"/>
    </row>
    <row r="30" spans="1:10" ht="14.5" hidden="1">
      <c r="A30" s="14"/>
      <c r="B30" s="14"/>
      <c r="C30" s="14"/>
      <c r="D30" s="14"/>
      <c r="E30" s="7"/>
      <c r="F30" s="7"/>
      <c r="G30" s="7"/>
      <c r="H30" s="7"/>
      <c r="I30" s="7"/>
    </row>
    <row r="31" spans="1:10" ht="14.5" hidden="1">
      <c r="A31" s="14"/>
      <c r="B31" s="14"/>
      <c r="C31" s="14"/>
      <c r="D31" s="14"/>
      <c r="E31" s="7"/>
      <c r="F31" s="7"/>
      <c r="G31" s="7"/>
      <c r="H31" s="7"/>
      <c r="I31" s="7"/>
    </row>
    <row r="32" spans="1:10" ht="14.5" hidden="1">
      <c r="A32" s="14"/>
      <c r="B32" s="14"/>
      <c r="C32" s="14"/>
      <c r="D32" s="14"/>
      <c r="E32" s="7"/>
      <c r="F32" s="7"/>
      <c r="G32" s="7"/>
      <c r="H32" s="7"/>
      <c r="I32" s="7"/>
    </row>
    <row r="33" spans="1:4" hidden="1">
      <c r="A33" s="14"/>
      <c r="B33" s="14"/>
      <c r="C33" s="14"/>
      <c r="D33" s="14"/>
    </row>
    <row r="34" spans="1:4">
      <c r="A34" s="14"/>
      <c r="B34" s="14"/>
      <c r="C34" s="14"/>
      <c r="D34" s="14"/>
    </row>
  </sheetData>
  <phoneticPr fontId="189"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zoomScaleNormal="100" workbookViewId="0"/>
  </sheetViews>
  <sheetFormatPr defaultColWidth="0" defaultRowHeight="13.5" zeroHeight="1"/>
  <cols>
    <col min="1" max="1" width="3" customWidth="1"/>
    <col min="2" max="3" width="30.4609375" customWidth="1"/>
    <col min="4" max="4" width="36" customWidth="1"/>
    <col min="5" max="5" width="12.15234375" customWidth="1"/>
    <col min="6" max="6" width="25.4609375" customWidth="1"/>
    <col min="7" max="7" width="1.4609375" customWidth="1"/>
    <col min="8" max="15" width="15.61328125" customWidth="1"/>
    <col min="16" max="16" width="1.4609375" customWidth="1"/>
    <col min="17" max="27" width="15.61328125" customWidth="1"/>
    <col min="28" max="29" width="9" customWidth="1"/>
    <col min="16383" max="16384" width="9" hidden="1"/>
  </cols>
  <sheetData>
    <row r="1" spans="1:30" s="2" customFormat="1" ht="12.75" customHeight="1">
      <c r="F1" s="39"/>
    </row>
    <row r="2" spans="1:30" s="2" customFormat="1" ht="18.75" customHeight="1">
      <c r="B2" s="40" t="s">
        <v>305</v>
      </c>
      <c r="C2" s="40"/>
      <c r="D2" s="40"/>
      <c r="F2" s="39"/>
    </row>
    <row r="3" spans="1:30" s="2" customFormat="1" ht="42" customHeight="1">
      <c r="B3" s="414" t="s">
        <v>306</v>
      </c>
      <c r="C3" s="414"/>
      <c r="D3" s="414"/>
      <c r="E3" s="414"/>
      <c r="F3" s="414"/>
      <c r="G3" s="414"/>
      <c r="H3" s="39"/>
      <c r="I3" s="39"/>
      <c r="J3" s="39"/>
      <c r="K3" s="39"/>
      <c r="L3" s="39"/>
      <c r="M3" s="39"/>
      <c r="N3" s="39"/>
      <c r="O3" s="39"/>
      <c r="P3" s="39"/>
      <c r="Q3" s="39"/>
      <c r="R3" s="39"/>
      <c r="S3" s="39"/>
      <c r="T3" s="39"/>
      <c r="U3" s="39"/>
    </row>
    <row r="4" spans="1:30" s="2" customFormat="1" ht="12.75" customHeight="1">
      <c r="F4" s="39"/>
    </row>
    <row r="5" spans="1:30" s="14" customFormat="1">
      <c r="G5" s="55"/>
      <c r="P5" s="55"/>
    </row>
    <row r="6" spans="1:30" ht="12.75" customHeight="1">
      <c r="A6" s="14"/>
      <c r="B6" s="355" t="s">
        <v>43</v>
      </c>
      <c r="C6" s="412" t="s">
        <v>59</v>
      </c>
      <c r="D6" s="413" t="s">
        <v>290</v>
      </c>
      <c r="E6" s="412" t="s">
        <v>96</v>
      </c>
      <c r="F6" s="372"/>
      <c r="G6" s="28"/>
      <c r="H6" s="386" t="s">
        <v>97</v>
      </c>
      <c r="I6" s="387"/>
      <c r="J6" s="387"/>
      <c r="K6" s="387"/>
      <c r="L6" s="387"/>
      <c r="M6" s="387"/>
      <c r="N6" s="387"/>
      <c r="O6" s="388"/>
      <c r="P6" s="136"/>
      <c r="Q6" s="420" t="s">
        <v>98</v>
      </c>
      <c r="R6" s="421"/>
      <c r="S6" s="421"/>
      <c r="T6" s="421"/>
      <c r="U6" s="421"/>
      <c r="V6" s="421"/>
      <c r="W6" s="421"/>
      <c r="X6" s="421"/>
      <c r="Y6" s="421"/>
      <c r="Z6" s="421"/>
      <c r="AA6" s="422"/>
      <c r="AB6" s="14"/>
      <c r="AC6" s="14"/>
      <c r="AD6" s="14"/>
    </row>
    <row r="7" spans="1:30" ht="12.75" customHeight="1">
      <c r="A7" s="14"/>
      <c r="B7" s="355"/>
      <c r="C7" s="412"/>
      <c r="D7" s="413"/>
      <c r="E7" s="412"/>
      <c r="F7" s="372"/>
      <c r="G7" s="28"/>
      <c r="H7" s="356" t="s">
        <v>99</v>
      </c>
      <c r="I7" s="357"/>
      <c r="J7" s="357"/>
      <c r="K7" s="357"/>
      <c r="L7" s="357"/>
      <c r="M7" s="357"/>
      <c r="N7" s="357"/>
      <c r="O7" s="358"/>
      <c r="P7" s="136"/>
      <c r="Q7" s="423" t="s">
        <v>100</v>
      </c>
      <c r="R7" s="424"/>
      <c r="S7" s="424"/>
      <c r="T7" s="424"/>
      <c r="U7" s="424"/>
      <c r="V7" s="424"/>
      <c r="W7" s="424"/>
      <c r="X7" s="424"/>
      <c r="Y7" s="424"/>
      <c r="Z7" s="424"/>
      <c r="AA7" s="425"/>
      <c r="AB7" s="14"/>
      <c r="AC7" s="14"/>
      <c r="AD7" s="14"/>
    </row>
    <row r="8" spans="1:30" s="14" customFormat="1" ht="25.5" customHeight="1">
      <c r="B8" s="355"/>
      <c r="C8" s="412"/>
      <c r="D8" s="413"/>
      <c r="E8" s="412"/>
      <c r="F8" s="53" t="s">
        <v>101</v>
      </c>
      <c r="G8" s="28"/>
      <c r="H8" s="33" t="s">
        <v>102</v>
      </c>
      <c r="I8" s="33" t="s">
        <v>103</v>
      </c>
      <c r="J8" s="33" t="s">
        <v>104</v>
      </c>
      <c r="K8" s="33" t="s">
        <v>105</v>
      </c>
      <c r="L8" s="33" t="s">
        <v>106</v>
      </c>
      <c r="M8" s="34" t="s">
        <v>107</v>
      </c>
      <c r="N8" s="33" t="s">
        <v>108</v>
      </c>
      <c r="O8" s="33" t="s">
        <v>109</v>
      </c>
      <c r="P8" s="28"/>
      <c r="Q8" s="29" t="s">
        <v>110</v>
      </c>
      <c r="R8" s="29" t="s">
        <v>111</v>
      </c>
      <c r="S8" s="29" t="s">
        <v>112</v>
      </c>
      <c r="T8" s="35" t="s">
        <v>113</v>
      </c>
      <c r="U8" s="29" t="s">
        <v>114</v>
      </c>
      <c r="V8" s="29" t="s">
        <v>115</v>
      </c>
      <c r="W8" s="29" t="s">
        <v>116</v>
      </c>
      <c r="X8" s="29" t="s">
        <v>117</v>
      </c>
      <c r="Y8" s="29" t="s">
        <v>255</v>
      </c>
      <c r="Z8" s="29" t="s">
        <v>256</v>
      </c>
      <c r="AA8" s="29" t="s">
        <v>137</v>
      </c>
    </row>
    <row r="9" spans="1:30" s="14" customFormat="1" ht="12.75" customHeight="1">
      <c r="B9" s="355"/>
      <c r="C9" s="412"/>
      <c r="D9" s="413"/>
      <c r="E9" s="412"/>
      <c r="F9" s="53" t="s">
        <v>166</v>
      </c>
      <c r="G9" s="28"/>
      <c r="H9" s="31" t="s">
        <v>167</v>
      </c>
      <c r="I9" s="31" t="s">
        <v>168</v>
      </c>
      <c r="J9" s="31" t="s">
        <v>169</v>
      </c>
      <c r="K9" s="31" t="s">
        <v>170</v>
      </c>
      <c r="L9" s="31" t="s">
        <v>171</v>
      </c>
      <c r="M9" s="32" t="s">
        <v>172</v>
      </c>
      <c r="N9" s="31" t="s">
        <v>173</v>
      </c>
      <c r="O9" s="31" t="s">
        <v>174</v>
      </c>
      <c r="P9" s="28"/>
      <c r="Q9" s="31" t="s">
        <v>175</v>
      </c>
      <c r="R9" s="31" t="s">
        <v>176</v>
      </c>
      <c r="S9" s="31" t="s">
        <v>177</v>
      </c>
      <c r="T9" s="36" t="s">
        <v>178</v>
      </c>
      <c r="U9" s="31" t="s">
        <v>179</v>
      </c>
      <c r="V9" s="31" t="s">
        <v>180</v>
      </c>
      <c r="W9" s="31" t="s">
        <v>181</v>
      </c>
      <c r="X9" s="31" t="s">
        <v>182</v>
      </c>
      <c r="Y9" s="31" t="s">
        <v>183</v>
      </c>
      <c r="Z9" s="31" t="s">
        <v>185</v>
      </c>
      <c r="AA9" s="31" t="s">
        <v>187</v>
      </c>
    </row>
    <row r="10" spans="1:30" s="14" customFormat="1" ht="12.75" customHeight="1">
      <c r="B10" s="355"/>
      <c r="C10" s="412"/>
      <c r="D10" s="413"/>
      <c r="E10" s="412"/>
      <c r="F10" s="54" t="s">
        <v>307</v>
      </c>
      <c r="G10" s="28"/>
      <c r="H10" s="29" t="s">
        <v>217</v>
      </c>
      <c r="I10" s="29" t="s">
        <v>217</v>
      </c>
      <c r="J10" s="29" t="s">
        <v>218</v>
      </c>
      <c r="K10" s="29" t="s">
        <v>218</v>
      </c>
      <c r="L10" s="29" t="s">
        <v>219</v>
      </c>
      <c r="M10" s="30" t="s">
        <v>219</v>
      </c>
      <c r="N10" s="29" t="s">
        <v>220</v>
      </c>
      <c r="O10" s="29" t="s">
        <v>220</v>
      </c>
      <c r="P10" s="28"/>
      <c r="Q10" s="29" t="s">
        <v>221</v>
      </c>
      <c r="R10" s="29" t="s">
        <v>222</v>
      </c>
      <c r="S10" s="29" t="s">
        <v>222</v>
      </c>
      <c r="T10" s="35" t="s">
        <v>223</v>
      </c>
      <c r="U10" s="29" t="s">
        <v>223</v>
      </c>
      <c r="V10" s="29" t="s">
        <v>224</v>
      </c>
      <c r="W10" s="29" t="s">
        <v>224</v>
      </c>
      <c r="X10" s="29" t="s">
        <v>225</v>
      </c>
      <c r="Y10" s="29" t="s">
        <v>225</v>
      </c>
      <c r="Z10" s="29" t="s">
        <v>226</v>
      </c>
      <c r="AA10" s="29" t="s">
        <v>226</v>
      </c>
    </row>
    <row r="11" spans="1:30" s="14" customFormat="1">
      <c r="B11" s="410" t="s">
        <v>71</v>
      </c>
      <c r="C11" s="411"/>
      <c r="D11" s="411"/>
      <c r="E11" s="411"/>
      <c r="F11" s="411"/>
      <c r="G11" s="28"/>
      <c r="H11" s="48"/>
      <c r="I11" s="48"/>
      <c r="J11" s="48"/>
      <c r="K11" s="48"/>
      <c r="L11" s="48"/>
      <c r="M11" s="49"/>
      <c r="N11" s="48"/>
      <c r="O11" s="48"/>
      <c r="P11" s="28"/>
      <c r="Q11" s="48"/>
      <c r="R11" s="48"/>
      <c r="S11" s="48"/>
      <c r="T11" s="50"/>
      <c r="U11" s="167"/>
      <c r="V11" s="167"/>
      <c r="W11" s="167"/>
      <c r="X11" s="167"/>
      <c r="Y11" s="167"/>
      <c r="Z11" s="167"/>
      <c r="AA11" s="167"/>
    </row>
    <row r="12" spans="1:30" s="55" customFormat="1" ht="58.5" customHeight="1">
      <c r="B12" s="26" t="s">
        <v>308</v>
      </c>
      <c r="C12" s="26"/>
      <c r="D12" s="202" t="s">
        <v>309</v>
      </c>
      <c r="E12" s="3" t="s">
        <v>310</v>
      </c>
      <c r="F12" s="415"/>
      <c r="G12" s="28"/>
      <c r="H12" s="17">
        <v>900000000</v>
      </c>
      <c r="I12" s="17">
        <v>900000000</v>
      </c>
      <c r="J12" s="17">
        <v>1500000000</v>
      </c>
      <c r="K12" s="17">
        <v>1500000000</v>
      </c>
      <c r="L12" s="17">
        <v>1315000000</v>
      </c>
      <c r="M12" s="17">
        <v>1345000000</v>
      </c>
      <c r="N12" s="17">
        <v>1455000000</v>
      </c>
      <c r="O12" s="17">
        <v>1455000000</v>
      </c>
      <c r="P12" s="28"/>
      <c r="Q12" s="17">
        <v>1455000000</v>
      </c>
      <c r="R12" s="70">
        <v>1505000000</v>
      </c>
      <c r="S12" s="70">
        <v>1500000000</v>
      </c>
      <c r="T12" s="165">
        <v>1545000000</v>
      </c>
      <c r="U12" s="17">
        <v>1545000000</v>
      </c>
      <c r="V12" s="168"/>
      <c r="W12" s="168"/>
      <c r="X12" s="168"/>
      <c r="Y12" s="168"/>
      <c r="Z12" s="168"/>
      <c r="AA12" s="168"/>
    </row>
    <row r="13" spans="1:30" s="55" customFormat="1" ht="67.5" customHeight="1">
      <c r="B13" s="26" t="s">
        <v>311</v>
      </c>
      <c r="C13" s="26" t="s">
        <v>312</v>
      </c>
      <c r="D13" s="81" t="s">
        <v>313</v>
      </c>
      <c r="E13" s="3" t="s">
        <v>314</v>
      </c>
      <c r="F13" s="416"/>
      <c r="G13" s="28"/>
      <c r="H13" s="17">
        <v>290044000</v>
      </c>
      <c r="I13" s="17">
        <v>290044000</v>
      </c>
      <c r="J13" s="17">
        <v>298100000</v>
      </c>
      <c r="K13" s="17">
        <v>298100000</v>
      </c>
      <c r="L13" s="17">
        <v>295900000</v>
      </c>
      <c r="M13" s="17">
        <v>295900000</v>
      </c>
      <c r="N13" s="17">
        <v>283700000</v>
      </c>
      <c r="O13" s="17">
        <v>283700000</v>
      </c>
      <c r="P13" s="28"/>
      <c r="Q13" s="17">
        <v>283700000</v>
      </c>
      <c r="R13" s="17">
        <v>266600000</v>
      </c>
      <c r="S13" s="17">
        <v>256200000</v>
      </c>
      <c r="T13" s="166">
        <v>260700000</v>
      </c>
      <c r="U13" s="17">
        <v>260700000</v>
      </c>
      <c r="V13" s="168"/>
      <c r="W13" s="168"/>
      <c r="X13" s="168"/>
      <c r="Y13" s="168"/>
      <c r="Z13" s="168"/>
      <c r="AA13" s="168"/>
    </row>
    <row r="14" spans="1:30" s="55" customFormat="1" ht="27.75" customHeight="1">
      <c r="B14" s="26" t="s">
        <v>315</v>
      </c>
      <c r="C14" s="26" t="s">
        <v>316</v>
      </c>
      <c r="D14" s="81" t="s">
        <v>317</v>
      </c>
      <c r="E14" s="3" t="s">
        <v>314</v>
      </c>
      <c r="F14" s="416"/>
      <c r="G14" s="28"/>
      <c r="H14" s="109"/>
      <c r="I14" s="110"/>
      <c r="J14" s="17">
        <v>8117254</v>
      </c>
      <c r="L14" s="114"/>
      <c r="M14" s="115"/>
      <c r="N14" s="116"/>
      <c r="O14" s="116"/>
      <c r="P14" s="28"/>
      <c r="Q14" s="118"/>
      <c r="R14" s="118"/>
      <c r="S14" s="118"/>
      <c r="T14" s="118"/>
      <c r="U14" s="118"/>
      <c r="V14" s="118"/>
      <c r="W14" s="118"/>
      <c r="X14" s="118"/>
      <c r="Y14" s="118"/>
      <c r="Z14" s="118"/>
      <c r="AA14" s="118"/>
    </row>
    <row r="15" spans="1:30" s="55" customFormat="1" ht="23">
      <c r="B15" s="26" t="s">
        <v>318</v>
      </c>
      <c r="C15" s="26"/>
      <c r="D15" s="81" t="s">
        <v>319</v>
      </c>
      <c r="E15" s="3" t="s">
        <v>302</v>
      </c>
      <c r="F15" s="417"/>
      <c r="G15" s="28"/>
      <c r="H15" s="111"/>
      <c r="I15" s="112"/>
      <c r="K15" s="113"/>
      <c r="L15" s="16">
        <v>0.1</v>
      </c>
      <c r="M15" s="117"/>
      <c r="N15" s="16">
        <v>0.1</v>
      </c>
      <c r="O15" s="16">
        <v>0.1</v>
      </c>
      <c r="P15" s="28"/>
      <c r="Q15" s="117"/>
      <c r="R15" s="16">
        <v>0.1</v>
      </c>
      <c r="S15" s="117"/>
      <c r="T15" s="16">
        <v>0.1</v>
      </c>
      <c r="U15" s="117"/>
      <c r="V15" s="117"/>
      <c r="W15" s="117"/>
      <c r="X15" s="117"/>
      <c r="Y15" s="117"/>
      <c r="Z15" s="117"/>
      <c r="AA15" s="117"/>
    </row>
    <row r="16" spans="1:30" s="14" customFormat="1">
      <c r="B16" s="410" t="s">
        <v>67</v>
      </c>
      <c r="C16" s="411"/>
      <c r="D16" s="411"/>
      <c r="E16" s="411"/>
      <c r="F16" s="411"/>
      <c r="G16" s="28"/>
      <c r="H16" s="48"/>
      <c r="I16" s="48"/>
      <c r="J16" s="71"/>
      <c r="K16" s="71"/>
      <c r="L16" s="72"/>
      <c r="M16" s="48"/>
      <c r="N16" s="50"/>
      <c r="O16" s="50"/>
      <c r="P16" s="28"/>
      <c r="Q16" s="48"/>
      <c r="R16" s="48"/>
      <c r="S16" s="48"/>
      <c r="T16" s="50"/>
      <c r="U16" s="48"/>
      <c r="V16" s="130"/>
      <c r="W16" s="130"/>
      <c r="X16" s="130"/>
      <c r="Y16" s="130"/>
      <c r="Z16" s="130"/>
      <c r="AA16" s="130"/>
    </row>
    <row r="17" spans="2:27" s="14" customFormat="1" ht="11.25" customHeight="1">
      <c r="B17" s="407" t="s">
        <v>320</v>
      </c>
      <c r="C17" s="408"/>
      <c r="D17" s="409"/>
      <c r="E17" s="11" t="s">
        <v>321</v>
      </c>
      <c r="F17" s="11"/>
      <c r="G17" s="28"/>
      <c r="H17" s="418"/>
      <c r="I17" s="419"/>
      <c r="J17" s="74">
        <f>J14</f>
        <v>8117254</v>
      </c>
      <c r="K17" s="74">
        <f>IF(K13="","-",IF(J17="","-",J17*(1+K15)))</f>
        <v>8117254</v>
      </c>
      <c r="L17" s="74">
        <f t="shared" ref="L17:T17" si="0">IF(L13="","-",IF(K17="","-",K17*(1+L15)))</f>
        <v>8928979.4000000004</v>
      </c>
      <c r="M17" s="74">
        <f t="shared" si="0"/>
        <v>8928979.4000000004</v>
      </c>
      <c r="N17" s="74">
        <f>IF(N13="","-",IF(L17="","-",L17*(1+N15)))</f>
        <v>9821877.3400000017</v>
      </c>
      <c r="O17" s="74">
        <f>IF(O13="","-",IF(M17="","-",M17*(1+O15)))</f>
        <v>9821877.3400000017</v>
      </c>
      <c r="P17" s="28"/>
      <c r="Q17" s="73">
        <f>IF(Q13="","-",IF(O17="","-",O17*(1+Q15)))</f>
        <v>9821877.3400000017</v>
      </c>
      <c r="R17" s="73">
        <f t="shared" si="0"/>
        <v>10804065.074000003</v>
      </c>
      <c r="S17" s="73">
        <f t="shared" si="0"/>
        <v>10804065.074000003</v>
      </c>
      <c r="T17" s="73">
        <f t="shared" si="0"/>
        <v>11884471.581400003</v>
      </c>
      <c r="U17" s="170">
        <f>IF(U13="","-",IF(T17="","-",T17*(1+U15)))</f>
        <v>11884471.581400003</v>
      </c>
      <c r="V17" s="169"/>
      <c r="W17" s="169"/>
      <c r="X17" s="169"/>
      <c r="Y17" s="169"/>
      <c r="Z17" s="169"/>
      <c r="AA17" s="169"/>
    </row>
    <row r="18" spans="2:27" s="55" customFormat="1" ht="11.5">
      <c r="B18" s="407" t="s">
        <v>322</v>
      </c>
      <c r="C18" s="408"/>
      <c r="D18" s="409"/>
      <c r="E18" s="11" t="s">
        <v>260</v>
      </c>
      <c r="F18" s="11"/>
      <c r="G18" s="28"/>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8"/>
      <c r="Q18" s="5">
        <f t="shared" ref="Q18:T18" si="2">IF(Q13="","-",Q12/(Q13-Q17))</f>
        <v>5.3125820560931691</v>
      </c>
      <c r="R18" s="5">
        <f t="shared" si="2"/>
        <v>5.8835962363334122</v>
      </c>
      <c r="S18" s="5">
        <f t="shared" si="2"/>
        <v>6.1125706929592383</v>
      </c>
      <c r="T18" s="5">
        <f t="shared" si="2"/>
        <v>6.209419523851972</v>
      </c>
      <c r="U18" s="5">
        <f>IF(U13="","-",U12/(U13-U17))</f>
        <v>6.209419523851972</v>
      </c>
      <c r="V18" s="80"/>
      <c r="W18" s="80"/>
      <c r="X18" s="80"/>
      <c r="Y18" s="80"/>
      <c r="Z18" s="80"/>
      <c r="AA18" s="80"/>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Q6:AA6"/>
    <mergeCell ref="H7:O7"/>
    <mergeCell ref="Q7:AA7"/>
    <mergeCell ref="B6:B10"/>
    <mergeCell ref="C6:C10"/>
    <mergeCell ref="D6:D10"/>
    <mergeCell ref="E6:E10"/>
    <mergeCell ref="B3:G3"/>
    <mergeCell ref="B18:D18"/>
    <mergeCell ref="B17:D17"/>
    <mergeCell ref="H6:O6"/>
    <mergeCell ref="F6:F7"/>
    <mergeCell ref="B11:F11"/>
    <mergeCell ref="B16:F16"/>
    <mergeCell ref="F12:F15"/>
    <mergeCell ref="H17:I17"/>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3.5" zeroHeight="1"/>
  <cols>
    <col min="1" max="1" width="3" customWidth="1"/>
    <col min="2" max="2" width="42.3828125" customWidth="1"/>
    <col min="3" max="3" width="50.84375" customWidth="1"/>
    <col min="4" max="4" width="33" customWidth="1"/>
    <col min="5" max="5" width="10" customWidth="1"/>
    <col min="6" max="6" width="23.4609375" customWidth="1"/>
    <col min="7" max="7" width="1.4609375" customWidth="1"/>
    <col min="8" max="8" width="19" customWidth="1"/>
    <col min="9" max="9" width="14.61328125" customWidth="1"/>
    <col min="10" max="10" width="13" customWidth="1"/>
    <col min="11" max="11" width="12" customWidth="1"/>
    <col min="12" max="12" width="13.15234375" customWidth="1"/>
    <col min="13" max="13" width="12.4609375" customWidth="1"/>
    <col min="14" max="15" width="15.61328125" customWidth="1"/>
    <col min="16" max="16" width="1.4609375" customWidth="1"/>
    <col min="17" max="24" width="15.61328125" customWidth="1"/>
    <col min="25" max="25" width="1.4609375" customWidth="1"/>
    <col min="26" max="26" width="15.4609375" customWidth="1"/>
    <col min="27" max="58" width="15.61328125" customWidth="1"/>
  </cols>
  <sheetData>
    <row r="1" spans="1:58" s="2" customFormat="1" ht="12.75" customHeight="1"/>
    <row r="2" spans="1:58" s="2" customFormat="1" ht="18.75" customHeight="1">
      <c r="B2" s="40" t="s">
        <v>323</v>
      </c>
      <c r="C2" s="40"/>
      <c r="D2" s="40"/>
      <c r="E2" s="40"/>
    </row>
    <row r="3" spans="1:58" s="2" customFormat="1" ht="55.5" customHeight="1">
      <c r="B3" s="368" t="s">
        <v>324</v>
      </c>
      <c r="C3" s="368"/>
      <c r="D3" s="368"/>
      <c r="E3" s="368"/>
      <c r="F3" s="368"/>
      <c r="G3" s="39"/>
      <c r="H3" s="39"/>
      <c r="I3" s="39"/>
      <c r="J3" s="39"/>
      <c r="K3" s="39"/>
      <c r="L3" s="39"/>
      <c r="M3" s="39"/>
      <c r="N3" s="39"/>
      <c r="O3" s="39"/>
      <c r="P3" s="39"/>
      <c r="Q3" s="39"/>
      <c r="R3" s="39"/>
      <c r="S3" s="39"/>
      <c r="T3" s="39"/>
      <c r="U3" s="39"/>
      <c r="V3" s="39"/>
      <c r="Y3" s="39"/>
      <c r="Z3" s="39"/>
    </row>
    <row r="4" spans="1:58" s="2" customFormat="1" ht="12.75" customHeight="1"/>
    <row r="5" spans="1:58" s="14" customFormat="1" ht="12.75" customHeight="1">
      <c r="G5" s="55"/>
      <c r="P5" s="55"/>
      <c r="Y5" s="55"/>
      <c r="Z5" s="55"/>
    </row>
    <row r="6" spans="1:58" ht="12.75" customHeight="1">
      <c r="A6" s="14"/>
      <c r="B6" s="355" t="s">
        <v>43</v>
      </c>
      <c r="C6" s="412" t="s">
        <v>59</v>
      </c>
      <c r="D6" s="413" t="s">
        <v>290</v>
      </c>
      <c r="E6" s="412" t="s">
        <v>96</v>
      </c>
      <c r="F6" s="372"/>
      <c r="G6" s="28"/>
      <c r="H6" s="386" t="s">
        <v>97</v>
      </c>
      <c r="I6" s="387"/>
      <c r="J6" s="387"/>
      <c r="K6" s="387"/>
      <c r="L6" s="387"/>
      <c r="M6" s="387"/>
      <c r="N6" s="387"/>
      <c r="O6" s="388"/>
      <c r="P6" s="136"/>
      <c r="Q6" s="229" t="s">
        <v>98</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5"/>
      <c r="C7" s="412"/>
      <c r="D7" s="413"/>
      <c r="E7" s="412"/>
      <c r="F7" s="372"/>
      <c r="G7" s="28"/>
      <c r="H7" s="356" t="s">
        <v>99</v>
      </c>
      <c r="I7" s="357"/>
      <c r="J7" s="357"/>
      <c r="K7" s="357"/>
      <c r="L7" s="357"/>
      <c r="M7" s="357"/>
      <c r="N7" s="357"/>
      <c r="O7" s="358"/>
      <c r="P7" s="136"/>
      <c r="Q7" s="232" t="s">
        <v>100</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5"/>
      <c r="C8" s="412"/>
      <c r="D8" s="413"/>
      <c r="E8" s="412"/>
      <c r="F8" s="53" t="s">
        <v>101</v>
      </c>
      <c r="G8" s="28"/>
      <c r="H8" s="33" t="s">
        <v>102</v>
      </c>
      <c r="I8" s="33" t="s">
        <v>103</v>
      </c>
      <c r="J8" s="33" t="s">
        <v>104</v>
      </c>
      <c r="K8" s="33" t="s">
        <v>105</v>
      </c>
      <c r="L8" s="33" t="s">
        <v>106</v>
      </c>
      <c r="M8" s="34" t="s">
        <v>107</v>
      </c>
      <c r="N8" s="33" t="s">
        <v>108</v>
      </c>
      <c r="O8" s="33" t="s">
        <v>109</v>
      </c>
      <c r="P8" s="28"/>
      <c r="Q8" s="29" t="s">
        <v>110</v>
      </c>
      <c r="R8" s="29" t="s">
        <v>111</v>
      </c>
      <c r="S8" s="29" t="s">
        <v>112</v>
      </c>
      <c r="T8" s="35" t="s">
        <v>113</v>
      </c>
      <c r="U8" s="29" t="s">
        <v>114</v>
      </c>
      <c r="V8" s="29" t="s">
        <v>115</v>
      </c>
      <c r="W8" s="29" t="s">
        <v>116</v>
      </c>
      <c r="X8" s="29" t="s">
        <v>117</v>
      </c>
      <c r="Y8" s="28"/>
      <c r="Z8" s="29" t="s">
        <v>118</v>
      </c>
      <c r="AA8" s="29" t="s">
        <v>118</v>
      </c>
      <c r="AB8" s="29" t="s">
        <v>119</v>
      </c>
      <c r="AC8" s="29" t="s">
        <v>119</v>
      </c>
      <c r="AD8" s="264" t="s">
        <v>120</v>
      </c>
      <c r="AE8" s="264" t="s">
        <v>120</v>
      </c>
      <c r="AF8" s="265" t="s">
        <v>121</v>
      </c>
      <c r="AG8" s="263" t="s">
        <v>121</v>
      </c>
      <c r="AH8" s="263" t="s">
        <v>122</v>
      </c>
      <c r="AI8" s="263" t="s">
        <v>122</v>
      </c>
      <c r="AJ8" s="263" t="s">
        <v>123</v>
      </c>
      <c r="AK8" s="263" t="s">
        <v>123</v>
      </c>
      <c r="AL8" s="263" t="s">
        <v>124</v>
      </c>
      <c r="AM8" s="263" t="s">
        <v>124</v>
      </c>
      <c r="AN8" s="263" t="s">
        <v>125</v>
      </c>
      <c r="AO8" s="263" t="s">
        <v>125</v>
      </c>
      <c r="AP8" s="263" t="s">
        <v>126</v>
      </c>
      <c r="AQ8" s="263" t="s">
        <v>126</v>
      </c>
      <c r="AR8" s="263" t="s">
        <v>127</v>
      </c>
      <c r="AS8" s="263" t="s">
        <v>127</v>
      </c>
      <c r="AT8" s="263" t="s">
        <v>128</v>
      </c>
      <c r="AU8" s="263" t="s">
        <v>128</v>
      </c>
      <c r="AV8" s="263" t="s">
        <v>129</v>
      </c>
      <c r="AW8" s="263" t="s">
        <v>129</v>
      </c>
      <c r="AX8" s="263" t="s">
        <v>130</v>
      </c>
      <c r="AY8" s="263" t="s">
        <v>130</v>
      </c>
      <c r="AZ8" s="263" t="s">
        <v>131</v>
      </c>
      <c r="BA8" s="263" t="s">
        <v>131</v>
      </c>
      <c r="BB8" s="263" t="s">
        <v>132</v>
      </c>
      <c r="BC8" s="263" t="s">
        <v>132</v>
      </c>
      <c r="BD8" s="263" t="s">
        <v>133</v>
      </c>
      <c r="BE8" s="263" t="s">
        <v>133</v>
      </c>
      <c r="BF8" s="263" t="s">
        <v>134</v>
      </c>
    </row>
    <row r="9" spans="1:58" ht="25.5" customHeight="1">
      <c r="A9" s="14"/>
      <c r="B9" s="355"/>
      <c r="C9" s="412"/>
      <c r="D9" s="413"/>
      <c r="E9" s="412"/>
      <c r="F9" s="97" t="s">
        <v>101</v>
      </c>
      <c r="G9" s="84"/>
      <c r="H9" s="33" t="s">
        <v>102</v>
      </c>
      <c r="I9" s="33" t="s">
        <v>103</v>
      </c>
      <c r="J9" s="33" t="s">
        <v>104</v>
      </c>
      <c r="K9" s="33" t="s">
        <v>105</v>
      </c>
      <c r="L9" s="33" t="s">
        <v>106</v>
      </c>
      <c r="M9" s="34" t="s">
        <v>107</v>
      </c>
      <c r="N9" s="33" t="s">
        <v>108</v>
      </c>
      <c r="O9" s="33" t="s">
        <v>109</v>
      </c>
      <c r="P9" s="84"/>
      <c r="Q9" s="29" t="s">
        <v>110</v>
      </c>
      <c r="R9" s="29" t="s">
        <v>111</v>
      </c>
      <c r="S9" s="29" t="s">
        <v>112</v>
      </c>
      <c r="T9" s="35" t="s">
        <v>113</v>
      </c>
      <c r="U9" s="29" t="s">
        <v>114</v>
      </c>
      <c r="V9" s="29" t="s">
        <v>115</v>
      </c>
      <c r="W9" s="29" t="s">
        <v>116</v>
      </c>
      <c r="X9" s="29" t="s">
        <v>117</v>
      </c>
      <c r="Y9" s="84"/>
      <c r="Z9" s="29" t="s">
        <v>118</v>
      </c>
      <c r="AA9" s="29" t="s">
        <v>135</v>
      </c>
      <c r="AB9" s="29" t="s">
        <v>119</v>
      </c>
      <c r="AC9" s="29" t="s">
        <v>136</v>
      </c>
      <c r="AD9" s="29" t="s">
        <v>137</v>
      </c>
      <c r="AE9" s="29" t="s">
        <v>138</v>
      </c>
      <c r="AF9" s="29" t="s">
        <v>139</v>
      </c>
      <c r="AG9" s="29" t="s">
        <v>140</v>
      </c>
      <c r="AH9" s="29" t="s">
        <v>141</v>
      </c>
      <c r="AI9" s="29" t="s">
        <v>142</v>
      </c>
      <c r="AJ9" s="29" t="s">
        <v>143</v>
      </c>
      <c r="AK9" s="29" t="s">
        <v>144</v>
      </c>
      <c r="AL9" s="29" t="s">
        <v>145</v>
      </c>
      <c r="AM9" s="29" t="s">
        <v>146</v>
      </c>
      <c r="AN9" s="29" t="s">
        <v>147</v>
      </c>
      <c r="AO9" s="29" t="s">
        <v>148</v>
      </c>
      <c r="AP9" s="29" t="s">
        <v>149</v>
      </c>
      <c r="AQ9" s="29" t="s">
        <v>150</v>
      </c>
      <c r="AR9" s="29" t="s">
        <v>151</v>
      </c>
      <c r="AS9" s="29" t="s">
        <v>152</v>
      </c>
      <c r="AT9" s="29" t="s">
        <v>153</v>
      </c>
      <c r="AU9" s="29" t="s">
        <v>154</v>
      </c>
      <c r="AV9" s="29" t="s">
        <v>155</v>
      </c>
      <c r="AW9" s="29" t="s">
        <v>156</v>
      </c>
      <c r="AX9" s="29" t="s">
        <v>157</v>
      </c>
      <c r="AY9" s="29" t="s">
        <v>158</v>
      </c>
      <c r="AZ9" s="29" t="s">
        <v>159</v>
      </c>
      <c r="BA9" s="29" t="s">
        <v>160</v>
      </c>
      <c r="BB9" s="29" t="s">
        <v>161</v>
      </c>
      <c r="BC9" s="29" t="s">
        <v>162</v>
      </c>
      <c r="BD9" s="29" t="s">
        <v>163</v>
      </c>
      <c r="BE9" s="29" t="s">
        <v>164</v>
      </c>
      <c r="BF9" s="29" t="s">
        <v>165</v>
      </c>
    </row>
    <row r="10" spans="1:58" ht="12.75" customHeight="1">
      <c r="A10" s="14"/>
      <c r="B10" s="355"/>
      <c r="C10" s="412"/>
      <c r="D10" s="413"/>
      <c r="E10" s="412"/>
      <c r="F10" s="53" t="s">
        <v>166</v>
      </c>
      <c r="G10" s="28"/>
      <c r="H10" s="31" t="s">
        <v>167</v>
      </c>
      <c r="I10" s="31" t="s">
        <v>168</v>
      </c>
      <c r="J10" s="31" t="s">
        <v>169</v>
      </c>
      <c r="K10" s="31" t="s">
        <v>170</v>
      </c>
      <c r="L10" s="31" t="s">
        <v>171</v>
      </c>
      <c r="M10" s="32" t="s">
        <v>172</v>
      </c>
      <c r="N10" s="31" t="s">
        <v>173</v>
      </c>
      <c r="O10" s="31" t="s">
        <v>174</v>
      </c>
      <c r="P10" s="28"/>
      <c r="Q10" s="31" t="s">
        <v>175</v>
      </c>
      <c r="R10" s="31" t="s">
        <v>176</v>
      </c>
      <c r="S10" s="31" t="s">
        <v>177</v>
      </c>
      <c r="T10" s="36" t="s">
        <v>178</v>
      </c>
      <c r="U10" s="31" t="s">
        <v>179</v>
      </c>
      <c r="V10" s="31" t="s">
        <v>180</v>
      </c>
      <c r="W10" s="31" t="s">
        <v>181</v>
      </c>
      <c r="X10" s="31" t="s">
        <v>182</v>
      </c>
      <c r="Y10" s="28"/>
      <c r="Z10" s="31" t="s">
        <v>183</v>
      </c>
      <c r="AA10" s="31" t="s">
        <v>184</v>
      </c>
      <c r="AB10" s="31" t="s">
        <v>182</v>
      </c>
      <c r="AC10" s="31" t="s">
        <v>186</v>
      </c>
      <c r="AD10" s="31" t="s">
        <v>187</v>
      </c>
      <c r="AE10" s="31" t="s">
        <v>188</v>
      </c>
      <c r="AF10" s="31" t="s">
        <v>189</v>
      </c>
      <c r="AG10" s="31" t="s">
        <v>190</v>
      </c>
      <c r="AH10" s="31" t="s">
        <v>191</v>
      </c>
      <c r="AI10" s="31" t="s">
        <v>192</v>
      </c>
      <c r="AJ10" s="31" t="s">
        <v>193</v>
      </c>
      <c r="AK10" s="31" t="s">
        <v>194</v>
      </c>
      <c r="AL10" s="31" t="s">
        <v>195</v>
      </c>
      <c r="AM10" s="31" t="s">
        <v>196</v>
      </c>
      <c r="AN10" s="31" t="s">
        <v>197</v>
      </c>
      <c r="AO10" s="31" t="s">
        <v>198</v>
      </c>
      <c r="AP10" s="31" t="s">
        <v>199</v>
      </c>
      <c r="AQ10" s="31" t="s">
        <v>200</v>
      </c>
      <c r="AR10" s="31" t="s">
        <v>201</v>
      </c>
      <c r="AS10" s="31" t="s">
        <v>202</v>
      </c>
      <c r="AT10" s="31" t="s">
        <v>203</v>
      </c>
      <c r="AU10" s="31" t="s">
        <v>204</v>
      </c>
      <c r="AV10" s="31" t="s">
        <v>205</v>
      </c>
      <c r="AW10" s="31" t="s">
        <v>206</v>
      </c>
      <c r="AX10" s="31" t="s">
        <v>207</v>
      </c>
      <c r="AY10" s="31" t="s">
        <v>208</v>
      </c>
      <c r="AZ10" s="31" t="s">
        <v>209</v>
      </c>
      <c r="BA10" s="31" t="s">
        <v>210</v>
      </c>
      <c r="BB10" s="31" t="s">
        <v>211</v>
      </c>
      <c r="BC10" s="31" t="s">
        <v>212</v>
      </c>
      <c r="BD10" s="31" t="s">
        <v>213</v>
      </c>
      <c r="BE10" s="31" t="s">
        <v>214</v>
      </c>
      <c r="BF10" s="31" t="s">
        <v>215</v>
      </c>
    </row>
    <row r="11" spans="1:58" ht="12.75" customHeight="1">
      <c r="A11" s="14"/>
      <c r="B11" s="355"/>
      <c r="C11" s="412"/>
      <c r="D11" s="413"/>
      <c r="E11" s="412"/>
      <c r="F11" s="54" t="s">
        <v>325</v>
      </c>
      <c r="G11" s="28"/>
      <c r="H11" s="29" t="s">
        <v>217</v>
      </c>
      <c r="I11" s="29" t="s">
        <v>217</v>
      </c>
      <c r="J11" s="29" t="s">
        <v>218</v>
      </c>
      <c r="K11" s="29" t="s">
        <v>218</v>
      </c>
      <c r="L11" s="29" t="s">
        <v>219</v>
      </c>
      <c r="M11" s="30" t="s">
        <v>219</v>
      </c>
      <c r="N11" s="29" t="s">
        <v>220</v>
      </c>
      <c r="O11" s="29" t="s">
        <v>220</v>
      </c>
      <c r="P11" s="28"/>
      <c r="Q11" s="29" t="s">
        <v>221</v>
      </c>
      <c r="R11" s="29" t="s">
        <v>222</v>
      </c>
      <c r="S11" s="29" t="s">
        <v>222</v>
      </c>
      <c r="T11" s="35" t="s">
        <v>223</v>
      </c>
      <c r="U11" s="29" t="s">
        <v>223</v>
      </c>
      <c r="V11" s="29" t="s">
        <v>224</v>
      </c>
      <c r="W11" s="29" t="s">
        <v>224</v>
      </c>
      <c r="X11" s="29" t="s">
        <v>225</v>
      </c>
      <c r="Y11" s="28"/>
      <c r="Z11" s="29" t="s">
        <v>225</v>
      </c>
      <c r="AA11" s="29" t="s">
        <v>225</v>
      </c>
      <c r="AB11" s="29" t="s">
        <v>326</v>
      </c>
      <c r="AC11" s="29" t="s">
        <v>226</v>
      </c>
      <c r="AD11" s="29" t="s">
        <v>226</v>
      </c>
      <c r="AE11" s="29" t="s">
        <v>226</v>
      </c>
      <c r="AF11" s="180" t="s">
        <v>227</v>
      </c>
      <c r="AG11" s="180" t="s">
        <v>227</v>
      </c>
      <c r="AH11" s="180" t="s">
        <v>227</v>
      </c>
      <c r="AI11" s="180" t="s">
        <v>227</v>
      </c>
      <c r="AJ11" s="180" t="s">
        <v>228</v>
      </c>
      <c r="AK11" s="180" t="s">
        <v>228</v>
      </c>
      <c r="AL11" s="180" t="s">
        <v>228</v>
      </c>
      <c r="AM11" s="180" t="s">
        <v>228</v>
      </c>
      <c r="AN11" s="180" t="s">
        <v>229</v>
      </c>
      <c r="AO11" s="180" t="s">
        <v>229</v>
      </c>
      <c r="AP11" s="180" t="s">
        <v>229</v>
      </c>
      <c r="AQ11" s="180" t="s">
        <v>229</v>
      </c>
      <c r="AR11" s="180" t="s">
        <v>230</v>
      </c>
      <c r="AS11" s="180" t="s">
        <v>230</v>
      </c>
      <c r="AT11" s="180" t="s">
        <v>230</v>
      </c>
      <c r="AU11" s="180" t="s">
        <v>230</v>
      </c>
      <c r="AV11" s="180" t="s">
        <v>231</v>
      </c>
      <c r="AW11" s="180" t="s">
        <v>231</v>
      </c>
      <c r="AX11" s="180" t="s">
        <v>231</v>
      </c>
      <c r="AY11" s="180" t="s">
        <v>231</v>
      </c>
      <c r="AZ11" s="180" t="s">
        <v>232</v>
      </c>
      <c r="BA11" s="180" t="s">
        <v>232</v>
      </c>
      <c r="BB11" s="180" t="s">
        <v>232</v>
      </c>
      <c r="BC11" s="180" t="s">
        <v>232</v>
      </c>
      <c r="BD11" s="180" t="s">
        <v>233</v>
      </c>
      <c r="BE11" s="180" t="s">
        <v>233</v>
      </c>
      <c r="BF11" s="180" t="s">
        <v>233</v>
      </c>
    </row>
    <row r="12" spans="1:58" s="52" customFormat="1">
      <c r="A12" s="14"/>
      <c r="B12" s="410" t="s">
        <v>71</v>
      </c>
      <c r="C12" s="411"/>
      <c r="D12" s="411"/>
      <c r="E12" s="411"/>
      <c r="F12" s="411"/>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21" customHeight="1">
      <c r="A13" s="55"/>
      <c r="B13" s="26" t="s">
        <v>327</v>
      </c>
      <c r="C13" s="405" t="s">
        <v>328</v>
      </c>
      <c r="D13" s="433" t="s">
        <v>329</v>
      </c>
      <c r="E13" s="3" t="s">
        <v>310</v>
      </c>
      <c r="F13" s="436"/>
      <c r="G13" s="28"/>
      <c r="H13" s="78">
        <f t="shared" ref="H13:K14" si="0">787000000/2</f>
        <v>393500000</v>
      </c>
      <c r="I13" s="78">
        <f t="shared" si="0"/>
        <v>393500000</v>
      </c>
      <c r="J13" s="78">
        <f t="shared" si="0"/>
        <v>393500000</v>
      </c>
      <c r="K13" s="78">
        <f t="shared" si="0"/>
        <v>393500000</v>
      </c>
      <c r="L13" s="78">
        <v>320000000</v>
      </c>
      <c r="M13" s="78">
        <v>320000000</v>
      </c>
      <c r="N13" s="78">
        <v>320000000</v>
      </c>
      <c r="O13" s="78">
        <v>320000000</v>
      </c>
      <c r="P13" s="28"/>
      <c r="Q13" s="78">
        <v>320000000</v>
      </c>
      <c r="R13" s="78">
        <v>320000000</v>
      </c>
      <c r="S13" s="78">
        <v>320000000</v>
      </c>
      <c r="T13" s="78">
        <v>384500000</v>
      </c>
      <c r="U13" s="78">
        <v>384500000</v>
      </c>
      <c r="V13" s="78">
        <v>366500000</v>
      </c>
      <c r="W13" s="78">
        <v>366500000</v>
      </c>
      <c r="X13" s="78">
        <v>500000000</v>
      </c>
      <c r="Y13" s="28"/>
      <c r="Z13" s="244">
        <v>500000000</v>
      </c>
      <c r="AA13" s="244">
        <v>500000000</v>
      </c>
      <c r="AB13" s="78">
        <v>500000000</v>
      </c>
      <c r="AC13" s="78">
        <v>500000000</v>
      </c>
      <c r="AD13" s="78">
        <v>500000000</v>
      </c>
      <c r="AE13" s="78">
        <v>500000000</v>
      </c>
      <c r="AF13" s="78">
        <v>500000000</v>
      </c>
      <c r="AG13" s="78">
        <v>500000000</v>
      </c>
      <c r="AH13" s="78">
        <v>500000000</v>
      </c>
      <c r="AI13" s="78">
        <v>500000000</v>
      </c>
      <c r="AJ13" s="78">
        <v>500000000</v>
      </c>
      <c r="AK13" s="78"/>
      <c r="AL13" s="78"/>
      <c r="AM13" s="78"/>
      <c r="AN13" s="78"/>
      <c r="AO13" s="78"/>
      <c r="AP13" s="78"/>
      <c r="AQ13" s="78"/>
      <c r="AR13" s="78"/>
      <c r="AS13" s="78"/>
      <c r="AT13" s="78"/>
      <c r="AU13" s="78"/>
      <c r="AV13" s="78"/>
      <c r="AW13" s="78"/>
      <c r="AX13" s="78"/>
      <c r="AY13" s="78"/>
      <c r="AZ13" s="78"/>
      <c r="BA13" s="78"/>
      <c r="BB13" s="78"/>
      <c r="BC13" s="78"/>
      <c r="BD13" s="78"/>
      <c r="BE13" s="78"/>
      <c r="BF13" s="78"/>
    </row>
    <row r="14" spans="1:58" s="4" customFormat="1" ht="24" customHeight="1">
      <c r="A14" s="55"/>
      <c r="B14" s="26" t="s">
        <v>330</v>
      </c>
      <c r="C14" s="406"/>
      <c r="D14" s="434"/>
      <c r="E14" s="3" t="s">
        <v>310</v>
      </c>
      <c r="F14" s="437"/>
      <c r="G14" s="28"/>
      <c r="H14" s="78">
        <f t="shared" si="0"/>
        <v>393500000</v>
      </c>
      <c r="I14" s="78">
        <f t="shared" si="0"/>
        <v>393500000</v>
      </c>
      <c r="J14" s="78">
        <f t="shared" si="0"/>
        <v>393500000</v>
      </c>
      <c r="K14" s="78">
        <f t="shared" si="0"/>
        <v>393500000</v>
      </c>
      <c r="L14" s="78">
        <v>320000000</v>
      </c>
      <c r="M14" s="78">
        <v>320000000</v>
      </c>
      <c r="N14" s="78">
        <v>320000000</v>
      </c>
      <c r="O14" s="78">
        <v>320000000</v>
      </c>
      <c r="P14" s="28"/>
      <c r="Q14" s="78">
        <v>320000000</v>
      </c>
      <c r="R14" s="78">
        <v>320000000</v>
      </c>
      <c r="S14" s="78">
        <v>320000000</v>
      </c>
      <c r="T14" s="78">
        <v>384500000</v>
      </c>
      <c r="U14" s="78">
        <v>384500000</v>
      </c>
      <c r="V14" s="78">
        <v>366500000</v>
      </c>
      <c r="W14" s="78">
        <v>366500000</v>
      </c>
      <c r="X14" s="78">
        <v>500000000</v>
      </c>
      <c r="Y14" s="28"/>
      <c r="Z14" s="244">
        <v>500000000</v>
      </c>
      <c r="AA14" s="244">
        <v>500000000</v>
      </c>
      <c r="AB14" s="78">
        <v>500000000</v>
      </c>
      <c r="AC14" s="78">
        <v>500000000</v>
      </c>
      <c r="AD14" s="78">
        <v>500000000</v>
      </c>
      <c r="AE14" s="78">
        <v>500000000</v>
      </c>
      <c r="AF14" s="78">
        <v>500000000</v>
      </c>
      <c r="AG14" s="78">
        <v>500000000</v>
      </c>
      <c r="AH14" s="78">
        <v>500000000</v>
      </c>
      <c r="AI14" s="78">
        <v>500000000</v>
      </c>
      <c r="AJ14" s="78">
        <v>500000000</v>
      </c>
      <c r="AK14" s="78"/>
      <c r="AL14" s="78"/>
      <c r="AM14" s="78"/>
      <c r="AN14" s="78"/>
      <c r="AO14" s="78"/>
      <c r="AP14" s="78"/>
      <c r="AQ14" s="78"/>
      <c r="AR14" s="78"/>
      <c r="AS14" s="78"/>
      <c r="AT14" s="78"/>
      <c r="AU14" s="78"/>
      <c r="AV14" s="78"/>
      <c r="AW14" s="78"/>
      <c r="AX14" s="78"/>
      <c r="AY14" s="78"/>
      <c r="AZ14" s="78"/>
      <c r="BA14" s="78"/>
      <c r="BB14" s="78"/>
      <c r="BC14" s="78"/>
      <c r="BD14" s="78"/>
      <c r="BE14" s="78"/>
      <c r="BF14" s="78"/>
    </row>
    <row r="15" spans="1:58" s="4" customFormat="1" ht="33" customHeight="1">
      <c r="A15" s="55"/>
      <c r="B15" s="26" t="s">
        <v>331</v>
      </c>
      <c r="C15" s="405" t="s">
        <v>328</v>
      </c>
      <c r="D15" s="433" t="s">
        <v>332</v>
      </c>
      <c r="E15" s="3" t="s">
        <v>310</v>
      </c>
      <c r="F15" s="437"/>
      <c r="G15" s="28"/>
      <c r="H15" s="254"/>
      <c r="I15" s="255"/>
      <c r="J15" s="78"/>
      <c r="K15" s="78"/>
      <c r="L15" s="254"/>
      <c r="M15" s="255"/>
      <c r="N15" s="78"/>
      <c r="O15" s="78"/>
      <c r="P15" s="28"/>
      <c r="Q15" s="78"/>
      <c r="R15" s="78"/>
      <c r="S15" s="256"/>
      <c r="T15" s="256"/>
      <c r="U15" s="256"/>
      <c r="V15" s="256"/>
      <c r="W15" s="256"/>
      <c r="X15" s="256"/>
      <c r="Y15" s="28"/>
      <c r="Z15" s="257"/>
      <c r="AA15" s="257"/>
      <c r="AB15" s="256">
        <v>65000000</v>
      </c>
      <c r="AC15" s="256">
        <v>65000000</v>
      </c>
      <c r="AD15" s="256">
        <v>65000000</v>
      </c>
      <c r="AE15" s="256">
        <v>65000000</v>
      </c>
      <c r="AF15" s="256">
        <v>217500000</v>
      </c>
      <c r="AG15" s="256">
        <v>217500000</v>
      </c>
      <c r="AH15" s="256">
        <v>217500000</v>
      </c>
      <c r="AI15" s="256">
        <v>217500000</v>
      </c>
      <c r="AJ15" s="256">
        <v>217500000</v>
      </c>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row>
    <row r="16" spans="1:58" s="4" customFormat="1" ht="35.25" customHeight="1">
      <c r="A16" s="55"/>
      <c r="B16" s="326" t="s">
        <v>333</v>
      </c>
      <c r="C16" s="406"/>
      <c r="D16" s="434"/>
      <c r="E16" s="3" t="s">
        <v>310</v>
      </c>
      <c r="F16" s="437"/>
      <c r="G16" s="28"/>
      <c r="H16" s="254"/>
      <c r="I16" s="255"/>
      <c r="J16" s="78"/>
      <c r="K16" s="78"/>
      <c r="L16" s="254"/>
      <c r="M16" s="255"/>
      <c r="N16" s="78"/>
      <c r="O16" s="78"/>
      <c r="P16" s="28"/>
      <c r="Q16" s="78"/>
      <c r="R16" s="78"/>
      <c r="S16" s="256"/>
      <c r="T16" s="256"/>
      <c r="U16" s="256"/>
      <c r="V16" s="256"/>
      <c r="W16" s="256"/>
      <c r="X16" s="256"/>
      <c r="Y16" s="28"/>
      <c r="Z16" s="257"/>
      <c r="AA16" s="257"/>
      <c r="AB16" s="256">
        <v>65000000</v>
      </c>
      <c r="AC16" s="256">
        <v>65000000</v>
      </c>
      <c r="AD16" s="256">
        <v>65000000</v>
      </c>
      <c r="AE16" s="256">
        <v>65000000</v>
      </c>
      <c r="AF16" s="256">
        <v>217500000</v>
      </c>
      <c r="AG16" s="256">
        <v>217500000</v>
      </c>
      <c r="AH16" s="256">
        <v>217500000</v>
      </c>
      <c r="AI16" s="256">
        <v>217500000</v>
      </c>
      <c r="AJ16" s="256">
        <v>217500000</v>
      </c>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row>
    <row r="17" spans="1:58" s="4" customFormat="1" ht="57" customHeight="1">
      <c r="A17" s="55"/>
      <c r="B17" s="26" t="s">
        <v>334</v>
      </c>
      <c r="C17" s="249" t="s">
        <v>335</v>
      </c>
      <c r="D17" s="202" t="s">
        <v>301</v>
      </c>
      <c r="E17" s="3" t="s">
        <v>302</v>
      </c>
      <c r="F17" s="437"/>
      <c r="G17" s="28"/>
      <c r="H17" s="428"/>
      <c r="I17" s="429"/>
      <c r="J17" s="79">
        <v>1.2</v>
      </c>
      <c r="K17" s="79">
        <v>0.3</v>
      </c>
      <c r="L17" s="426"/>
      <c r="M17" s="427"/>
      <c r="N17" s="79">
        <v>1.87995377787944</v>
      </c>
      <c r="O17" s="79">
        <v>1.87995377787944</v>
      </c>
      <c r="P17" s="28"/>
      <c r="Q17" s="79">
        <v>1.87995377787944</v>
      </c>
      <c r="R17" s="79">
        <v>3.6182759</v>
      </c>
      <c r="S17" s="133">
        <v>3.7308773627504843</v>
      </c>
      <c r="T17" s="133">
        <v>5.6396771442458196</v>
      </c>
      <c r="U17" s="133">
        <v>6.1811977914110861</v>
      </c>
      <c r="V17" s="133">
        <v>9.6746478524639468</v>
      </c>
      <c r="W17" s="133">
        <v>11.741797553130784</v>
      </c>
      <c r="X17" s="133">
        <v>2.1557860235373427</v>
      </c>
      <c r="Y17" s="28"/>
      <c r="Z17" s="245">
        <v>2.8</v>
      </c>
      <c r="AA17" s="245">
        <v>2.8</v>
      </c>
      <c r="AB17" s="133">
        <v>8.0969354767942399</v>
      </c>
      <c r="AC17" s="133">
        <v>8.0969354767942399</v>
      </c>
      <c r="AD17" s="133">
        <v>8.1307020446145994</v>
      </c>
      <c r="AE17" s="133">
        <v>8.1307020446145994</v>
      </c>
      <c r="AF17" s="133">
        <v>15.0752973364356</v>
      </c>
      <c r="AG17" s="133">
        <v>15.0752973364356</v>
      </c>
      <c r="AH17" s="133">
        <v>14.9059828692019</v>
      </c>
      <c r="AI17" s="133">
        <v>14.9059828692019</v>
      </c>
      <c r="AJ17" s="133">
        <v>18.699220658452042</v>
      </c>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row>
    <row r="18" spans="1:58" s="4" customFormat="1" ht="57" customHeight="1">
      <c r="A18" s="55"/>
      <c r="B18" s="26" t="s">
        <v>334</v>
      </c>
      <c r="C18" s="249" t="s">
        <v>336</v>
      </c>
      <c r="D18" s="202" t="s">
        <v>301</v>
      </c>
      <c r="E18" s="3" t="s">
        <v>302</v>
      </c>
      <c r="F18" s="437"/>
      <c r="G18" s="28"/>
      <c r="H18" s="252"/>
      <c r="I18" s="253"/>
      <c r="J18" s="79"/>
      <c r="K18" s="79"/>
      <c r="L18" s="250"/>
      <c r="M18" s="251"/>
      <c r="N18" s="79"/>
      <c r="O18" s="258"/>
      <c r="P18" s="28"/>
      <c r="Q18" s="258"/>
      <c r="R18" s="266"/>
      <c r="S18" s="266"/>
      <c r="T18" s="266"/>
      <c r="U18" s="266"/>
      <c r="V18" s="266"/>
      <c r="W18" s="266"/>
      <c r="X18" s="266"/>
      <c r="Y18" s="28"/>
      <c r="Z18" s="245"/>
      <c r="AA18" s="245"/>
      <c r="AB18" s="133">
        <v>3.2325294944946599</v>
      </c>
      <c r="AC18" s="133">
        <v>3.2325294944946599</v>
      </c>
      <c r="AD18" s="133">
        <v>2.8868242624778402</v>
      </c>
      <c r="AE18" s="133">
        <v>2.8868242624778402</v>
      </c>
      <c r="AF18" s="133">
        <v>9.4440639370994202</v>
      </c>
      <c r="AG18" s="133">
        <v>9.4440639370994202</v>
      </c>
      <c r="AH18" s="133">
        <v>9.2830349082260408</v>
      </c>
      <c r="AI18" s="133">
        <v>9.2830349082260408</v>
      </c>
      <c r="AJ18" s="133">
        <v>12.890649824236867</v>
      </c>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row>
    <row r="19" spans="1:58" s="4" customFormat="1" ht="29.25" customHeight="1">
      <c r="A19" s="55"/>
      <c r="B19" s="26" t="s">
        <v>337</v>
      </c>
      <c r="C19" s="430" t="s">
        <v>338</v>
      </c>
      <c r="D19" s="405" t="s">
        <v>339</v>
      </c>
      <c r="E19" s="3" t="s">
        <v>302</v>
      </c>
      <c r="F19" s="437"/>
      <c r="G19" s="28"/>
      <c r="H19" s="69">
        <v>0.97905755724002397</v>
      </c>
      <c r="I19" s="69">
        <v>0.97905755724002397</v>
      </c>
      <c r="J19" s="69">
        <v>0.98204837577825499</v>
      </c>
      <c r="K19" s="69">
        <v>0.98204837577825499</v>
      </c>
      <c r="L19" s="69">
        <v>0.95669999999999999</v>
      </c>
      <c r="M19" s="69">
        <v>0.95669999999999999</v>
      </c>
      <c r="N19" s="69">
        <v>0.96860455551436897</v>
      </c>
      <c r="O19" s="132">
        <v>0.98227395339805224</v>
      </c>
      <c r="P19" s="28"/>
      <c r="Q19" s="132">
        <v>0.98227395339805224</v>
      </c>
      <c r="R19" s="438"/>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39"/>
      <c r="AW19" s="439"/>
      <c r="AX19" s="439"/>
      <c r="AY19" s="439"/>
      <c r="AZ19" s="439"/>
      <c r="BA19" s="439"/>
      <c r="BB19" s="439"/>
      <c r="BC19" s="439"/>
      <c r="BD19" s="439"/>
      <c r="BE19" s="439"/>
      <c r="BF19" s="440"/>
    </row>
    <row r="20" spans="1:58" s="4" customFormat="1" ht="29.25" customHeight="1">
      <c r="A20" s="55"/>
      <c r="B20" s="26" t="s">
        <v>340</v>
      </c>
      <c r="C20" s="431"/>
      <c r="D20" s="435"/>
      <c r="E20" s="3" t="s">
        <v>302</v>
      </c>
      <c r="F20" s="437"/>
      <c r="G20" s="28"/>
      <c r="H20" s="69">
        <v>0.98856452214794954</v>
      </c>
      <c r="I20" s="69">
        <v>0.98856452214794954</v>
      </c>
      <c r="J20" s="69">
        <v>1</v>
      </c>
      <c r="K20" s="69">
        <v>1</v>
      </c>
      <c r="L20" s="69">
        <v>0.98619999999999997</v>
      </c>
      <c r="M20" s="69">
        <v>0.98619999999999997</v>
      </c>
      <c r="N20" s="69">
        <v>1</v>
      </c>
      <c r="O20" s="132">
        <v>0.98153694958574955</v>
      </c>
      <c r="P20" s="28"/>
      <c r="Q20" s="132">
        <v>0.98153694958574955</v>
      </c>
      <c r="R20" s="441"/>
      <c r="S20" s="442"/>
      <c r="T20" s="442"/>
      <c r="U20" s="442"/>
      <c r="V20" s="442"/>
      <c r="W20" s="442"/>
      <c r="X20" s="442"/>
      <c r="Y20" s="442"/>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2"/>
      <c r="AV20" s="442"/>
      <c r="AW20" s="442"/>
      <c r="AX20" s="442"/>
      <c r="AY20" s="442"/>
      <c r="AZ20" s="442"/>
      <c r="BA20" s="442"/>
      <c r="BB20" s="442"/>
      <c r="BC20" s="442"/>
      <c r="BD20" s="442"/>
      <c r="BE20" s="442"/>
      <c r="BF20" s="443"/>
    </row>
    <row r="21" spans="1:58" s="4" customFormat="1" ht="28.5" customHeight="1">
      <c r="A21" s="55"/>
      <c r="B21" s="18" t="s">
        <v>341</v>
      </c>
      <c r="C21" s="431"/>
      <c r="D21" s="435"/>
      <c r="E21" s="18" t="s">
        <v>314</v>
      </c>
      <c r="F21" s="437"/>
      <c r="G21" s="28"/>
      <c r="H21" s="78">
        <v>300797469.21500003</v>
      </c>
      <c r="I21" s="78">
        <v>300797469.21500003</v>
      </c>
      <c r="J21" s="78">
        <v>292794167.35698384</v>
      </c>
      <c r="K21" s="78">
        <v>292794167.35698384</v>
      </c>
      <c r="L21" s="78">
        <v>296106141.46700007</v>
      </c>
      <c r="M21" s="78">
        <v>296106141.46700007</v>
      </c>
      <c r="N21" s="78">
        <v>275805404.27200001</v>
      </c>
      <c r="O21" s="78">
        <v>279759249.45200002</v>
      </c>
      <c r="P21" s="28"/>
      <c r="Q21" s="78">
        <v>279759249.45200002</v>
      </c>
      <c r="R21" s="134">
        <v>279759249.45200002</v>
      </c>
      <c r="S21" s="134">
        <v>272343334.949</v>
      </c>
      <c r="T21" s="134">
        <v>272343334.949</v>
      </c>
      <c r="U21" s="134">
        <v>286200367</v>
      </c>
      <c r="V21" s="134">
        <v>286200367</v>
      </c>
      <c r="W21" s="134">
        <v>291212008.685</v>
      </c>
      <c r="X21" s="134">
        <v>291212008.685</v>
      </c>
      <c r="Y21" s="28"/>
      <c r="Z21" s="246">
        <v>296075775</v>
      </c>
      <c r="AA21" s="246">
        <v>296075775</v>
      </c>
      <c r="AB21" s="134">
        <v>314163649.7658</v>
      </c>
      <c r="AC21" s="134">
        <v>314163649.7658</v>
      </c>
      <c r="AD21" s="134">
        <v>314163649.7658</v>
      </c>
      <c r="AE21" s="134">
        <v>314163649.7658</v>
      </c>
      <c r="AF21" s="134">
        <v>271672723.45999998</v>
      </c>
      <c r="AG21" s="134">
        <v>271672723.45999998</v>
      </c>
      <c r="AH21" s="134">
        <v>271672723.45999998</v>
      </c>
      <c r="AI21" s="134">
        <v>271672723.45999998</v>
      </c>
      <c r="AJ21" s="134">
        <v>271664277.97544003</v>
      </c>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row>
    <row r="22" spans="1:58" s="4" customFormat="1" ht="31.5" customHeight="1">
      <c r="A22" s="55"/>
      <c r="B22" s="18" t="s">
        <v>342</v>
      </c>
      <c r="C22" s="432"/>
      <c r="D22" s="435"/>
      <c r="E22" s="18" t="s">
        <v>314</v>
      </c>
      <c r="F22" s="437"/>
      <c r="G22" s="28"/>
      <c r="H22" s="78">
        <v>102351089.05600001</v>
      </c>
      <c r="I22" s="78">
        <v>102351089.05600001</v>
      </c>
      <c r="J22" s="78">
        <v>103688989.68281001</v>
      </c>
      <c r="K22" s="78">
        <v>103688989.68281001</v>
      </c>
      <c r="L22" s="78">
        <v>103762503.63999999</v>
      </c>
      <c r="M22" s="78">
        <v>103762503.63999999</v>
      </c>
      <c r="N22" s="78">
        <v>98269992.237999991</v>
      </c>
      <c r="O22" s="78">
        <v>95868333.934</v>
      </c>
      <c r="P22" s="28"/>
      <c r="Q22" s="78">
        <v>95868333.934</v>
      </c>
      <c r="R22" s="78">
        <v>95868333.934</v>
      </c>
      <c r="S22" s="78">
        <v>89570566.975999996</v>
      </c>
      <c r="T22" s="78">
        <v>89570566.975999996</v>
      </c>
      <c r="U22" s="78">
        <v>90304045</v>
      </c>
      <c r="V22" s="78">
        <v>90304045</v>
      </c>
      <c r="W22" s="78">
        <v>94679766.254999995</v>
      </c>
      <c r="X22" s="78">
        <v>94679766.254999995</v>
      </c>
      <c r="Y22" s="28"/>
      <c r="Z22" s="244">
        <v>98069558</v>
      </c>
      <c r="AA22" s="244">
        <v>98069558</v>
      </c>
      <c r="AB22" s="78">
        <v>85288068.188820004</v>
      </c>
      <c r="AC22" s="78">
        <v>85288068.188820004</v>
      </c>
      <c r="AD22" s="78">
        <v>85288068.188820004</v>
      </c>
      <c r="AE22" s="78">
        <v>85288068.188820004</v>
      </c>
      <c r="AF22" s="78">
        <v>93503454.599999994</v>
      </c>
      <c r="AG22" s="78">
        <v>93503454.599999994</v>
      </c>
      <c r="AH22" s="78">
        <v>93503454.599999994</v>
      </c>
      <c r="AI22" s="78">
        <v>93503454.599999994</v>
      </c>
      <c r="AJ22" s="78">
        <v>96024485.502560019</v>
      </c>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58" s="52" customFormat="1">
      <c r="A23" s="14"/>
      <c r="B23" s="410" t="s">
        <v>67</v>
      </c>
      <c r="C23" s="411"/>
      <c r="D23" s="411"/>
      <c r="E23" s="411"/>
      <c r="F23" s="411"/>
      <c r="G23" s="28"/>
      <c r="H23" s="48"/>
      <c r="I23" s="48"/>
      <c r="J23" s="48"/>
      <c r="K23" s="48"/>
      <c r="L23" s="48"/>
      <c r="M23" s="49"/>
      <c r="N23" s="48"/>
      <c r="O23" s="48"/>
      <c r="P23" s="28"/>
      <c r="Q23" s="48"/>
      <c r="R23" s="48"/>
      <c r="S23" s="48"/>
      <c r="T23" s="50"/>
      <c r="U23" s="48"/>
      <c r="V23" s="48"/>
      <c r="W23" s="48"/>
      <c r="X23" s="48"/>
      <c r="Y23" s="2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s="4" customFormat="1" ht="11.65" customHeight="1">
      <c r="A24" s="55"/>
      <c r="B24" s="407" t="s">
        <v>343</v>
      </c>
      <c r="C24" s="408"/>
      <c r="D24" s="409"/>
      <c r="E24" s="444" t="s">
        <v>260</v>
      </c>
      <c r="F24" s="11"/>
      <c r="G24" s="28"/>
      <c r="P24" s="28"/>
      <c r="Y24" s="28"/>
      <c r="AB24" s="141">
        <f t="shared" ref="AB24:BE24" si="1">IF(AB13="","-",((AB13)*(1+(AB17/100)))/AB21)</f>
        <v>1.7203921516282583</v>
      </c>
      <c r="AC24" s="141">
        <f t="shared" si="1"/>
        <v>1.7203921516282583</v>
      </c>
      <c r="AD24" s="141">
        <f>IF(AD13="","-",((AD13)*(1+(AD17/100)))/AD21)</f>
        <v>1.7209295557462321</v>
      </c>
      <c r="AE24" s="141">
        <f t="shared" si="1"/>
        <v>1.7209295557462321</v>
      </c>
      <c r="AF24" s="141">
        <f t="shared" si="1"/>
        <v>2.1179030391944895</v>
      </c>
      <c r="AG24" s="141">
        <f t="shared" si="1"/>
        <v>2.1179030391944895</v>
      </c>
      <c r="AH24" s="141">
        <f t="shared" si="1"/>
        <v>2.1147868914804802</v>
      </c>
      <c r="AI24" s="141">
        <f t="shared" si="1"/>
        <v>2.1147868914804802</v>
      </c>
      <c r="AJ24" s="141">
        <f t="shared" si="1"/>
        <v>2.1846674421651988</v>
      </c>
      <c r="AK24" s="141" t="str">
        <f t="shared" si="1"/>
        <v>-</v>
      </c>
      <c r="AL24" s="141" t="str">
        <f t="shared" si="1"/>
        <v>-</v>
      </c>
      <c r="AM24" s="141" t="str">
        <f t="shared" si="1"/>
        <v>-</v>
      </c>
      <c r="AN24" s="141" t="str">
        <f t="shared" si="1"/>
        <v>-</v>
      </c>
      <c r="AO24" s="141" t="str">
        <f t="shared" si="1"/>
        <v>-</v>
      </c>
      <c r="AP24" s="141" t="str">
        <f t="shared" si="1"/>
        <v>-</v>
      </c>
      <c r="AQ24" s="141" t="str">
        <f t="shared" si="1"/>
        <v>-</v>
      </c>
      <c r="AR24" s="141" t="str">
        <f t="shared" si="1"/>
        <v>-</v>
      </c>
      <c r="AS24" s="141" t="str">
        <f t="shared" si="1"/>
        <v>-</v>
      </c>
      <c r="AT24" s="141" t="str">
        <f t="shared" si="1"/>
        <v>-</v>
      </c>
      <c r="AU24" s="141" t="str">
        <f t="shared" si="1"/>
        <v>-</v>
      </c>
      <c r="AV24" s="141" t="str">
        <f t="shared" si="1"/>
        <v>-</v>
      </c>
      <c r="AW24" s="141" t="str">
        <f t="shared" si="1"/>
        <v>-</v>
      </c>
      <c r="AX24" s="141" t="str">
        <f t="shared" si="1"/>
        <v>-</v>
      </c>
      <c r="AY24" s="141" t="str">
        <f t="shared" si="1"/>
        <v>-</v>
      </c>
      <c r="AZ24" s="141" t="str">
        <f t="shared" si="1"/>
        <v>-</v>
      </c>
      <c r="BA24" s="141" t="str">
        <f t="shared" si="1"/>
        <v>-</v>
      </c>
      <c r="BB24" s="141" t="str">
        <f t="shared" si="1"/>
        <v>-</v>
      </c>
      <c r="BC24" s="141" t="str">
        <f t="shared" si="1"/>
        <v>-</v>
      </c>
      <c r="BD24" s="141" t="str">
        <f t="shared" si="1"/>
        <v>-</v>
      </c>
      <c r="BE24" s="141" t="str">
        <f t="shared" si="1"/>
        <v>-</v>
      </c>
      <c r="BF24" s="141" t="str">
        <f t="shared" ref="BF24" si="2">IF(BF13="","-",((BF13)*(1+(BF17/100)))/BF21)</f>
        <v>-</v>
      </c>
    </row>
    <row r="25" spans="1:58">
      <c r="A25" s="14"/>
      <c r="B25" s="407" t="s">
        <v>344</v>
      </c>
      <c r="C25" s="408"/>
      <c r="D25" s="409"/>
      <c r="E25" s="445"/>
      <c r="F25" s="11"/>
      <c r="G25" s="28"/>
      <c r="P25" s="28"/>
      <c r="Y25" s="28"/>
      <c r="AB25" s="141">
        <f t="shared" ref="AB25:BE25" si="3">IF(AB14="","-",((AB14)*(1+(AB17/100)))/AB22)</f>
        <v>6.3371663687749082</v>
      </c>
      <c r="AC25" s="141">
        <f t="shared" si="3"/>
        <v>6.3371663687749082</v>
      </c>
      <c r="AD25" s="141">
        <f t="shared" si="3"/>
        <v>6.3391459286674827</v>
      </c>
      <c r="AE25" s="141">
        <f t="shared" si="3"/>
        <v>6.3391459286674827</v>
      </c>
      <c r="AF25" s="141">
        <f t="shared" si="3"/>
        <v>6.1535318576579954</v>
      </c>
      <c r="AG25" s="141">
        <f t="shared" si="3"/>
        <v>6.1535318576579954</v>
      </c>
      <c r="AH25" s="141">
        <f t="shared" si="3"/>
        <v>6.1444779425936797</v>
      </c>
      <c r="AI25" s="141">
        <f t="shared" si="3"/>
        <v>6.1444779425936797</v>
      </c>
      <c r="AJ25" s="141">
        <f t="shared" si="3"/>
        <v>6.1806746496594096</v>
      </c>
      <c r="AK25" s="141" t="str">
        <f t="shared" si="3"/>
        <v>-</v>
      </c>
      <c r="AL25" s="141" t="str">
        <f t="shared" si="3"/>
        <v>-</v>
      </c>
      <c r="AM25" s="141" t="str">
        <f t="shared" si="3"/>
        <v>-</v>
      </c>
      <c r="AN25" s="141" t="str">
        <f t="shared" si="3"/>
        <v>-</v>
      </c>
      <c r="AO25" s="141" t="str">
        <f t="shared" si="3"/>
        <v>-</v>
      </c>
      <c r="AP25" s="141" t="str">
        <f t="shared" si="3"/>
        <v>-</v>
      </c>
      <c r="AQ25" s="141" t="str">
        <f t="shared" si="3"/>
        <v>-</v>
      </c>
      <c r="AR25" s="141" t="str">
        <f t="shared" si="3"/>
        <v>-</v>
      </c>
      <c r="AS25" s="141" t="str">
        <f t="shared" si="3"/>
        <v>-</v>
      </c>
      <c r="AT25" s="141" t="str">
        <f t="shared" si="3"/>
        <v>-</v>
      </c>
      <c r="AU25" s="141" t="str">
        <f t="shared" si="3"/>
        <v>-</v>
      </c>
      <c r="AV25" s="141" t="str">
        <f t="shared" si="3"/>
        <v>-</v>
      </c>
      <c r="AW25" s="141" t="str">
        <f t="shared" si="3"/>
        <v>-</v>
      </c>
      <c r="AX25" s="141" t="str">
        <f t="shared" si="3"/>
        <v>-</v>
      </c>
      <c r="AY25" s="141" t="str">
        <f t="shared" si="3"/>
        <v>-</v>
      </c>
      <c r="AZ25" s="141" t="str">
        <f t="shared" si="3"/>
        <v>-</v>
      </c>
      <c r="BA25" s="141" t="str">
        <f t="shared" si="3"/>
        <v>-</v>
      </c>
      <c r="BB25" s="141" t="str">
        <f t="shared" si="3"/>
        <v>-</v>
      </c>
      <c r="BC25" s="141" t="str">
        <f t="shared" si="3"/>
        <v>-</v>
      </c>
      <c r="BD25" s="141" t="str">
        <f t="shared" si="3"/>
        <v>-</v>
      </c>
      <c r="BE25" s="141" t="str">
        <f t="shared" si="3"/>
        <v>-</v>
      </c>
      <c r="BF25" s="141" t="str">
        <f t="shared" ref="BF25" si="4">IF(BF14="","-",((BF14)*(1+(BF17/100)))/BF22)</f>
        <v>-</v>
      </c>
    </row>
    <row r="26" spans="1:58">
      <c r="A26" s="14"/>
      <c r="B26" s="407" t="s">
        <v>345</v>
      </c>
      <c r="C26" s="408"/>
      <c r="D26" s="409"/>
      <c r="E26" s="444" t="s">
        <v>260</v>
      </c>
      <c r="F26" s="11"/>
      <c r="G26" s="28"/>
      <c r="H26" s="259"/>
      <c r="I26" s="259"/>
      <c r="J26" s="259"/>
      <c r="K26" s="259"/>
      <c r="L26" s="259"/>
      <c r="M26" s="259"/>
      <c r="N26" s="259"/>
      <c r="O26" s="259"/>
      <c r="P26" s="28"/>
      <c r="Q26" s="259"/>
      <c r="R26" s="259"/>
      <c r="S26" s="259"/>
      <c r="T26" s="259"/>
      <c r="U26" s="259"/>
      <c r="V26" s="259"/>
      <c r="W26" s="259"/>
      <c r="X26" s="259"/>
      <c r="Y26" s="28"/>
      <c r="Z26" s="259"/>
      <c r="AA26" s="259"/>
      <c r="AB26" s="141">
        <f t="shared" ref="AB26:BE26" si="5">IF(AB15="","-",((AB15)*(1+(AB18/100)))/AB21)</f>
        <v>0.21358659482547873</v>
      </c>
      <c r="AC26" s="141">
        <f t="shared" si="5"/>
        <v>0.21358659482547873</v>
      </c>
      <c r="AD26" s="141">
        <f t="shared" si="5"/>
        <v>0.2128713357527679</v>
      </c>
      <c r="AE26" s="141">
        <f t="shared" si="5"/>
        <v>0.2128713357527679</v>
      </c>
      <c r="AF26" s="141">
        <f t="shared" si="5"/>
        <v>0.8762044125428714</v>
      </c>
      <c r="AG26" s="141">
        <f t="shared" si="5"/>
        <v>0.8762044125428714</v>
      </c>
      <c r="AH26" s="141">
        <f t="shared" si="5"/>
        <v>0.87491522114618281</v>
      </c>
      <c r="AI26" s="141">
        <f t="shared" si="5"/>
        <v>0.87491522114618281</v>
      </c>
      <c r="AJ26" s="141">
        <f t="shared" si="5"/>
        <v>0.90382572636183367</v>
      </c>
      <c r="AK26" s="141" t="str">
        <f t="shared" si="5"/>
        <v>-</v>
      </c>
      <c r="AL26" s="141" t="str">
        <f t="shared" si="5"/>
        <v>-</v>
      </c>
      <c r="AM26" s="141" t="str">
        <f t="shared" si="5"/>
        <v>-</v>
      </c>
      <c r="AN26" s="141" t="str">
        <f t="shared" si="5"/>
        <v>-</v>
      </c>
      <c r="AO26" s="141" t="str">
        <f t="shared" si="5"/>
        <v>-</v>
      </c>
      <c r="AP26" s="141" t="str">
        <f t="shared" si="5"/>
        <v>-</v>
      </c>
      <c r="AQ26" s="141" t="str">
        <f t="shared" si="5"/>
        <v>-</v>
      </c>
      <c r="AR26" s="141" t="str">
        <f t="shared" si="5"/>
        <v>-</v>
      </c>
      <c r="AS26" s="141" t="str">
        <f t="shared" si="5"/>
        <v>-</v>
      </c>
      <c r="AT26" s="141" t="str">
        <f t="shared" si="5"/>
        <v>-</v>
      </c>
      <c r="AU26" s="141" t="str">
        <f t="shared" si="5"/>
        <v>-</v>
      </c>
      <c r="AV26" s="141" t="str">
        <f t="shared" si="5"/>
        <v>-</v>
      </c>
      <c r="AW26" s="141" t="str">
        <f t="shared" si="5"/>
        <v>-</v>
      </c>
      <c r="AX26" s="141" t="str">
        <f t="shared" si="5"/>
        <v>-</v>
      </c>
      <c r="AY26" s="141" t="str">
        <f t="shared" si="5"/>
        <v>-</v>
      </c>
      <c r="AZ26" s="141" t="str">
        <f t="shared" si="5"/>
        <v>-</v>
      </c>
      <c r="BA26" s="141" t="str">
        <f t="shared" si="5"/>
        <v>-</v>
      </c>
      <c r="BB26" s="141" t="str">
        <f t="shared" si="5"/>
        <v>-</v>
      </c>
      <c r="BC26" s="141" t="str">
        <f t="shared" si="5"/>
        <v>-</v>
      </c>
      <c r="BD26" s="141" t="str">
        <f t="shared" si="5"/>
        <v>-</v>
      </c>
      <c r="BE26" s="141" t="str">
        <f t="shared" si="5"/>
        <v>-</v>
      </c>
      <c r="BF26" s="141" t="str">
        <f t="shared" ref="BF26" si="6">IF(BF15="","-",((BF15)*(1+(BF18/100)))/BF21)</f>
        <v>-</v>
      </c>
    </row>
    <row r="27" spans="1:58">
      <c r="A27" s="14"/>
      <c r="B27" s="407" t="s">
        <v>346</v>
      </c>
      <c r="C27" s="408"/>
      <c r="D27" s="409"/>
      <c r="E27" s="445"/>
      <c r="F27" s="11"/>
      <c r="G27" s="28"/>
      <c r="H27" s="259"/>
      <c r="I27" s="259"/>
      <c r="J27" s="259"/>
      <c r="K27" s="259"/>
      <c r="L27" s="259"/>
      <c r="M27" s="259"/>
      <c r="N27" s="259"/>
      <c r="O27" s="259"/>
      <c r="P27" s="28"/>
      <c r="Q27" s="259"/>
      <c r="R27" s="259"/>
      <c r="S27" s="259"/>
      <c r="T27" s="259"/>
      <c r="U27" s="259"/>
      <c r="V27" s="259"/>
      <c r="W27" s="259"/>
      <c r="X27" s="259"/>
      <c r="Y27" s="28"/>
      <c r="Z27" s="259"/>
      <c r="AA27" s="259"/>
      <c r="AB27" s="141">
        <f t="shared" ref="AB27:BE27" si="7">IF(AB16="","-",((AB16)*(1+(AB18/100)))/AB22)</f>
        <v>0.78675887021928692</v>
      </c>
      <c r="AC27" s="141">
        <f t="shared" si="7"/>
        <v>0.78675887021928692</v>
      </c>
      <c r="AD27" s="141">
        <f t="shared" si="7"/>
        <v>0.78412417106871579</v>
      </c>
      <c r="AE27" s="141">
        <f t="shared" si="7"/>
        <v>0.78412417106871579</v>
      </c>
      <c r="AF27" s="141">
        <f t="shared" si="7"/>
        <v>2.5457972657963297</v>
      </c>
      <c r="AG27" s="141">
        <f t="shared" si="7"/>
        <v>2.5457972657963297</v>
      </c>
      <c r="AH27" s="141">
        <f t="shared" si="7"/>
        <v>2.5420515417554599</v>
      </c>
      <c r="AI27" s="141">
        <f>IF(AI16="","-",((AI16)*(1+(AI18/100)))/AI22)</f>
        <v>2.5420515417554599</v>
      </c>
      <c r="AJ27" s="141">
        <f t="shared" si="7"/>
        <v>2.5570265967336958</v>
      </c>
      <c r="AK27" s="141" t="str">
        <f t="shared" si="7"/>
        <v>-</v>
      </c>
      <c r="AL27" s="141" t="str">
        <f t="shared" si="7"/>
        <v>-</v>
      </c>
      <c r="AM27" s="141" t="str">
        <f t="shared" si="7"/>
        <v>-</v>
      </c>
      <c r="AN27" s="141" t="str">
        <f t="shared" si="7"/>
        <v>-</v>
      </c>
      <c r="AO27" s="141" t="str">
        <f t="shared" si="7"/>
        <v>-</v>
      </c>
      <c r="AP27" s="141" t="str">
        <f t="shared" si="7"/>
        <v>-</v>
      </c>
      <c r="AQ27" s="141" t="str">
        <f t="shared" si="7"/>
        <v>-</v>
      </c>
      <c r="AR27" s="141" t="str">
        <f t="shared" si="7"/>
        <v>-</v>
      </c>
      <c r="AS27" s="141" t="str">
        <f t="shared" si="7"/>
        <v>-</v>
      </c>
      <c r="AT27" s="141" t="str">
        <f t="shared" si="7"/>
        <v>-</v>
      </c>
      <c r="AU27" s="141" t="str">
        <f t="shared" si="7"/>
        <v>-</v>
      </c>
      <c r="AV27" s="141" t="str">
        <f t="shared" si="7"/>
        <v>-</v>
      </c>
      <c r="AW27" s="141" t="str">
        <f t="shared" si="7"/>
        <v>-</v>
      </c>
      <c r="AX27" s="141" t="str">
        <f t="shared" si="7"/>
        <v>-</v>
      </c>
      <c r="AY27" s="141" t="str">
        <f t="shared" si="7"/>
        <v>-</v>
      </c>
      <c r="AZ27" s="141" t="str">
        <f t="shared" si="7"/>
        <v>-</v>
      </c>
      <c r="BA27" s="141" t="str">
        <f t="shared" si="7"/>
        <v>-</v>
      </c>
      <c r="BB27" s="141" t="str">
        <f t="shared" si="7"/>
        <v>-</v>
      </c>
      <c r="BC27" s="141" t="str">
        <f t="shared" si="7"/>
        <v>-</v>
      </c>
      <c r="BD27" s="141" t="str">
        <f t="shared" si="7"/>
        <v>-</v>
      </c>
      <c r="BE27" s="141" t="str">
        <f t="shared" si="7"/>
        <v>-</v>
      </c>
      <c r="BF27" s="141" t="str">
        <f t="shared" ref="BF27" si="8">IF(BF16="","-",((BF16)*(1+(BF18/100)))/BF22)</f>
        <v>-</v>
      </c>
    </row>
    <row r="28" spans="1:58">
      <c r="A28" s="14"/>
      <c r="B28" s="407" t="s">
        <v>347</v>
      </c>
      <c r="C28" s="408"/>
      <c r="D28" s="409"/>
      <c r="E28" s="444" t="s">
        <v>260</v>
      </c>
      <c r="F28" s="11"/>
      <c r="G28" s="28"/>
      <c r="H28" s="141">
        <f>IF(H13="","-",((H13*H19)*(1+(H17/100)))/H21)</f>
        <v>1.2807925205600019</v>
      </c>
      <c r="I28" s="141">
        <f t="shared" ref="I28:O28" si="9">IF(I13="","-",((I13*I19)*(1+(I17/100)))/I21)</f>
        <v>1.2807925205600019</v>
      </c>
      <c r="J28" s="141">
        <f t="shared" si="9"/>
        <v>1.335659353563418</v>
      </c>
      <c r="K28" s="141">
        <f t="shared" si="9"/>
        <v>1.3237809601028736</v>
      </c>
      <c r="L28" s="141">
        <f t="shared" si="9"/>
        <v>1.0338995283355803</v>
      </c>
      <c r="M28" s="141">
        <f t="shared" si="9"/>
        <v>1.0338995283355803</v>
      </c>
      <c r="N28" s="141">
        <f t="shared" si="9"/>
        <v>1.1449392746201887</v>
      </c>
      <c r="O28" s="141">
        <f t="shared" si="9"/>
        <v>1.1446873714788544</v>
      </c>
      <c r="P28" s="28"/>
      <c r="Q28" s="141">
        <f>IF(Q13="","-",((Q13*Q19)*(1+(Q17/100)))/Q21)</f>
        <v>1.1446873714788544</v>
      </c>
      <c r="R28" s="141">
        <f t="shared" ref="R28:X28" si="10">IF(R13="","-",((R13)*(1+(R17/100)))/R21)</f>
        <v>1.1852279541409441</v>
      </c>
      <c r="S28" s="141">
        <f t="shared" si="10"/>
        <v>1.2188247882877752</v>
      </c>
      <c r="T28" s="141">
        <f t="shared" si="10"/>
        <v>1.4914429930722879</v>
      </c>
      <c r="U28" s="141">
        <f t="shared" si="10"/>
        <v>1.4265065757514408</v>
      </c>
      <c r="V28" s="141">
        <f t="shared" si="10"/>
        <v>1.4044621556312693</v>
      </c>
      <c r="W28" s="141">
        <f t="shared" si="10"/>
        <v>1.406307692740828</v>
      </c>
      <c r="X28" s="141">
        <f t="shared" si="10"/>
        <v>1.7539761922050034</v>
      </c>
      <c r="Y28" s="28"/>
      <c r="Z28" s="141">
        <f>IF(Z13="","-",((Z13)*(1+(Z17/100)))/Z21)</f>
        <v>1.7360420655827042</v>
      </c>
      <c r="AA28" s="141">
        <f>IF(AA13="","-",((AA13)*(1+(AA17/100)))/AA21)</f>
        <v>1.7360420655827042</v>
      </c>
      <c r="AB28" s="141">
        <f t="shared" ref="AB28:BE28" si="11">IF(OR(AB13="",AB15=""),"-",(((AB13)*(1+(AB17/100)))+((AB15)*(1+(AB18/100))))/AB21)</f>
        <v>1.933978746453737</v>
      </c>
      <c r="AC28" s="141">
        <f t="shared" si="11"/>
        <v>1.933978746453737</v>
      </c>
      <c r="AD28" s="141">
        <f t="shared" si="11"/>
        <v>1.9338008914989997</v>
      </c>
      <c r="AE28" s="141">
        <f t="shared" si="11"/>
        <v>1.9338008914989997</v>
      </c>
      <c r="AF28" s="141">
        <f t="shared" si="11"/>
        <v>2.9941074517373605</v>
      </c>
      <c r="AG28" s="141">
        <f t="shared" si="11"/>
        <v>2.9941074517373605</v>
      </c>
      <c r="AH28" s="141">
        <f t="shared" si="11"/>
        <v>2.989702112626663</v>
      </c>
      <c r="AI28" s="141">
        <f t="shared" si="11"/>
        <v>2.989702112626663</v>
      </c>
      <c r="AJ28" s="141">
        <f t="shared" si="11"/>
        <v>3.0884931685270325</v>
      </c>
      <c r="AK28" s="141" t="str">
        <f t="shared" si="11"/>
        <v>-</v>
      </c>
      <c r="AL28" s="141" t="str">
        <f t="shared" si="11"/>
        <v>-</v>
      </c>
      <c r="AM28" s="141" t="str">
        <f t="shared" si="11"/>
        <v>-</v>
      </c>
      <c r="AN28" s="141" t="str">
        <f t="shared" si="11"/>
        <v>-</v>
      </c>
      <c r="AO28" s="141" t="str">
        <f t="shared" si="11"/>
        <v>-</v>
      </c>
      <c r="AP28" s="141" t="str">
        <f t="shared" si="11"/>
        <v>-</v>
      </c>
      <c r="AQ28" s="141" t="str">
        <f t="shared" si="11"/>
        <v>-</v>
      </c>
      <c r="AR28" s="141" t="str">
        <f t="shared" si="11"/>
        <v>-</v>
      </c>
      <c r="AS28" s="141" t="str">
        <f t="shared" si="11"/>
        <v>-</v>
      </c>
      <c r="AT28" s="141" t="str">
        <f t="shared" si="11"/>
        <v>-</v>
      </c>
      <c r="AU28" s="141" t="str">
        <f t="shared" si="11"/>
        <v>-</v>
      </c>
      <c r="AV28" s="141" t="str">
        <f t="shared" si="11"/>
        <v>-</v>
      </c>
      <c r="AW28" s="141" t="str">
        <f t="shared" si="11"/>
        <v>-</v>
      </c>
      <c r="AX28" s="141" t="str">
        <f t="shared" si="11"/>
        <v>-</v>
      </c>
      <c r="AY28" s="141" t="str">
        <f t="shared" si="11"/>
        <v>-</v>
      </c>
      <c r="AZ28" s="141" t="str">
        <f t="shared" si="11"/>
        <v>-</v>
      </c>
      <c r="BA28" s="141" t="str">
        <f t="shared" si="11"/>
        <v>-</v>
      </c>
      <c r="BB28" s="141" t="str">
        <f t="shared" si="11"/>
        <v>-</v>
      </c>
      <c r="BC28" s="141" t="str">
        <f t="shared" si="11"/>
        <v>-</v>
      </c>
      <c r="BD28" s="141" t="str">
        <f t="shared" si="11"/>
        <v>-</v>
      </c>
      <c r="BE28" s="141" t="str">
        <f t="shared" si="11"/>
        <v>-</v>
      </c>
      <c r="BF28" s="141" t="str">
        <f t="shared" ref="BF28" si="12">IF(OR(BF13="",BF15=""),"-",(((BF13)*(1+(BF17/100)))+((BF15)*(1+(BF18/100))))/BF21)</f>
        <v>-</v>
      </c>
    </row>
    <row r="29" spans="1:58">
      <c r="A29" s="14"/>
      <c r="B29" s="407" t="s">
        <v>348</v>
      </c>
      <c r="C29" s="408"/>
      <c r="D29" s="409"/>
      <c r="E29" s="445"/>
      <c r="F29" s="11"/>
      <c r="G29" s="28"/>
      <c r="H29" s="141">
        <f>IF(H14="","-",((H14*H20)*(1+(H17/100)))/H22)</f>
        <v>3.800644849537282</v>
      </c>
      <c r="I29" s="141">
        <f t="shared" ref="I29:O29" si="13">IF(I14="","-",((I14*I20)*(1+(I17/100)))/I22)</f>
        <v>3.800644849537282</v>
      </c>
      <c r="J29" s="141">
        <f t="shared" si="13"/>
        <v>3.840542773328024</v>
      </c>
      <c r="K29" s="141">
        <f t="shared" si="13"/>
        <v>3.8063877486640387</v>
      </c>
      <c r="L29" s="141">
        <f t="shared" si="13"/>
        <v>3.0414069526975425</v>
      </c>
      <c r="M29" s="141">
        <f t="shared" si="13"/>
        <v>3.0414069526975425</v>
      </c>
      <c r="N29" s="141">
        <f t="shared" si="13"/>
        <v>3.3175524355353234</v>
      </c>
      <c r="O29" s="141">
        <f t="shared" si="13"/>
        <v>3.3378759371842848</v>
      </c>
      <c r="P29" s="28"/>
      <c r="Q29" s="141">
        <f>IF(Q14="","-",((Q14*Q20)*(1+(Q17/100)))/Q22)</f>
        <v>3.3378759371842848</v>
      </c>
      <c r="R29" s="141">
        <f t="shared" ref="R29:X29" si="14">IF(R14="","-",((R14)*(1+(R17/100)))/R22)</f>
        <v>3.458686192546887</v>
      </c>
      <c r="S29" s="141">
        <f t="shared" si="14"/>
        <v>3.7058915530784011</v>
      </c>
      <c r="T29" s="141">
        <f t="shared" si="14"/>
        <v>4.5347994584924356</v>
      </c>
      <c r="U29" s="141">
        <f t="shared" si="14"/>
        <v>4.5210234547962456</v>
      </c>
      <c r="V29" s="141">
        <f t="shared" si="14"/>
        <v>4.4511581333846166</v>
      </c>
      <c r="W29" s="141">
        <f t="shared" si="14"/>
        <v>4.3254615450700591</v>
      </c>
      <c r="X29" s="141">
        <f t="shared" si="14"/>
        <v>5.3948055674536768</v>
      </c>
      <c r="Y29" s="28"/>
      <c r="Z29" s="141">
        <f>IF(Z14="","-",((Z14)*(1+(Z17/100)))/Z22)</f>
        <v>5.2411778994660096</v>
      </c>
      <c r="AA29" s="141">
        <f>IF(AA14="","-",((AA14)*(1+(AA17/100)))/AA22)</f>
        <v>5.2411778994660096</v>
      </c>
      <c r="AB29" s="141">
        <f t="shared" ref="AB29:BE29" si="15">IF(OR(AB14="",AB16=""),"-",(((AB14)*(1+(AB17/100)))+((AB16)*(1+(AB18/100))))/AB22)</f>
        <v>7.1239252389941949</v>
      </c>
      <c r="AC29" s="141">
        <f t="shared" si="15"/>
        <v>7.1239252389941949</v>
      </c>
      <c r="AD29" s="141">
        <f t="shared" si="15"/>
        <v>7.1232700997361986</v>
      </c>
      <c r="AE29" s="141">
        <f t="shared" si="15"/>
        <v>7.1232700997361986</v>
      </c>
      <c r="AF29" s="141">
        <f t="shared" si="15"/>
        <v>8.6993291234543246</v>
      </c>
      <c r="AG29" s="141">
        <f t="shared" si="15"/>
        <v>8.6993291234543246</v>
      </c>
      <c r="AH29" s="141">
        <f t="shared" si="15"/>
        <v>8.6865294843491405</v>
      </c>
      <c r="AI29" s="141">
        <f t="shared" si="15"/>
        <v>8.6865294843491405</v>
      </c>
      <c r="AJ29" s="141">
        <f t="shared" si="15"/>
        <v>8.7377012463931045</v>
      </c>
      <c r="AK29" s="141" t="str">
        <f t="shared" si="15"/>
        <v>-</v>
      </c>
      <c r="AL29" s="141" t="str">
        <f t="shared" si="15"/>
        <v>-</v>
      </c>
      <c r="AM29" s="141" t="str">
        <f t="shared" si="15"/>
        <v>-</v>
      </c>
      <c r="AN29" s="141" t="str">
        <f t="shared" si="15"/>
        <v>-</v>
      </c>
      <c r="AO29" s="141" t="str">
        <f t="shared" si="15"/>
        <v>-</v>
      </c>
      <c r="AP29" s="141" t="str">
        <f t="shared" si="15"/>
        <v>-</v>
      </c>
      <c r="AQ29" s="141" t="str">
        <f t="shared" si="15"/>
        <v>-</v>
      </c>
      <c r="AR29" s="141" t="str">
        <f t="shared" si="15"/>
        <v>-</v>
      </c>
      <c r="AS29" s="141" t="str">
        <f t="shared" si="15"/>
        <v>-</v>
      </c>
      <c r="AT29" s="141" t="str">
        <f t="shared" si="15"/>
        <v>-</v>
      </c>
      <c r="AU29" s="141" t="str">
        <f t="shared" si="15"/>
        <v>-</v>
      </c>
      <c r="AV29" s="141" t="str">
        <f t="shared" si="15"/>
        <v>-</v>
      </c>
      <c r="AW29" s="141" t="str">
        <f t="shared" si="15"/>
        <v>-</v>
      </c>
      <c r="AX29" s="141" t="str">
        <f t="shared" si="15"/>
        <v>-</v>
      </c>
      <c r="AY29" s="141" t="str">
        <f t="shared" si="15"/>
        <v>-</v>
      </c>
      <c r="AZ29" s="141" t="str">
        <f t="shared" si="15"/>
        <v>-</v>
      </c>
      <c r="BA29" s="141" t="str">
        <f t="shared" si="15"/>
        <v>-</v>
      </c>
      <c r="BB29" s="141" t="str">
        <f t="shared" si="15"/>
        <v>-</v>
      </c>
      <c r="BC29" s="141" t="str">
        <f t="shared" si="15"/>
        <v>-</v>
      </c>
      <c r="BD29" s="141" t="str">
        <f t="shared" si="15"/>
        <v>-</v>
      </c>
      <c r="BE29" s="141" t="str">
        <f t="shared" si="15"/>
        <v>-</v>
      </c>
      <c r="BF29" s="141" t="str">
        <f t="shared" ref="BF29" si="16">IF(OR(BF14="",BF16=""),"-",(((BF14)*(1+(BF17/100)))+((BF16)*(1+(BF18/100))))/BF22)</f>
        <v>-</v>
      </c>
    </row>
    <row r="30" spans="1:58" s="14" customFormat="1"/>
    <row r="31" spans="1:58" s="14" customFormat="1"/>
    <row r="32" spans="1:58" s="14" customFormat="1"/>
    <row r="33" spans="1:26" s="14" customFormat="1">
      <c r="B33" s="66"/>
      <c r="C33" s="66"/>
      <c r="W33" s="203"/>
    </row>
    <row r="34" spans="1:26" s="14" customFormat="1"/>
    <row r="35" spans="1:26" s="14" customFormat="1"/>
    <row r="36" spans="1:26" s="14" customFormat="1"/>
    <row r="37" spans="1:26" s="14" customFormat="1">
      <c r="G37"/>
      <c r="P37"/>
      <c r="Y37"/>
      <c r="Z37"/>
    </row>
    <row r="38" spans="1:26" s="14" customFormat="1" hidden="1">
      <c r="G38"/>
      <c r="M38" s="75"/>
      <c r="P38"/>
      <c r="Y38"/>
      <c r="Z38"/>
    </row>
    <row r="39" spans="1:26" s="14" customFormat="1" hidden="1">
      <c r="G39"/>
      <c r="M39" s="75"/>
      <c r="P39"/>
      <c r="Y39"/>
      <c r="Z39"/>
    </row>
    <row r="40" spans="1:26" s="14" customFormat="1" hidden="1">
      <c r="G40"/>
      <c r="K40" s="76"/>
      <c r="M40" s="77"/>
      <c r="P40"/>
      <c r="Y40"/>
      <c r="Z40"/>
    </row>
    <row r="41" spans="1:26" hidden="1">
      <c r="A41" s="14"/>
    </row>
    <row r="42" spans="1:26" hidden="1">
      <c r="A42" s="14"/>
    </row>
    <row r="43" spans="1:26" hidden="1">
      <c r="A43" s="14"/>
    </row>
  </sheetData>
  <mergeCells count="29">
    <mergeCell ref="B28:D28"/>
    <mergeCell ref="E28:E29"/>
    <mergeCell ref="B29:D29"/>
    <mergeCell ref="B25:D25"/>
    <mergeCell ref="B23:F23"/>
    <mergeCell ref="E24:E25"/>
    <mergeCell ref="F13:F22"/>
    <mergeCell ref="D15:D16"/>
    <mergeCell ref="C15:C16"/>
    <mergeCell ref="R19:BF20"/>
    <mergeCell ref="B26:D26"/>
    <mergeCell ref="E26:E27"/>
    <mergeCell ref="B27:D27"/>
    <mergeCell ref="B3:F3"/>
    <mergeCell ref="H7:O7"/>
    <mergeCell ref="B12:F12"/>
    <mergeCell ref="B24:D24"/>
    <mergeCell ref="L17:M17"/>
    <mergeCell ref="H17:I17"/>
    <mergeCell ref="B6:B11"/>
    <mergeCell ref="C6:C11"/>
    <mergeCell ref="D6:D11"/>
    <mergeCell ref="E6:E11"/>
    <mergeCell ref="F6:F7"/>
    <mergeCell ref="H6:O6"/>
    <mergeCell ref="C13:C14"/>
    <mergeCell ref="C19:C22"/>
    <mergeCell ref="D13:D14"/>
    <mergeCell ref="D19:D22"/>
  </mergeCells>
  <phoneticPr fontId="189"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3.5" zeroHeight="1"/>
  <cols>
    <col min="1" max="1" width="3" customWidth="1"/>
    <col min="2" max="2" width="36" customWidth="1"/>
    <col min="3" max="3" width="40" customWidth="1"/>
    <col min="4" max="4" width="22.84375" customWidth="1"/>
    <col min="5" max="5" width="9"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23046875" customWidth="1"/>
    <col min="27" max="58" width="15.61328125" customWidth="1"/>
    <col min="59" max="16384" width="9.23046875" hidden="1"/>
  </cols>
  <sheetData>
    <row r="1" spans="1:58" s="2" customFormat="1" ht="12.75" customHeight="1">
      <c r="E1" s="39"/>
    </row>
    <row r="2" spans="1:58" s="2" customFormat="1" ht="18.75" customHeight="1">
      <c r="B2" s="40" t="s">
        <v>349</v>
      </c>
      <c r="C2" s="40"/>
      <c r="E2" s="39"/>
    </row>
    <row r="3" spans="1:58" s="2" customFormat="1" ht="42" customHeight="1">
      <c r="B3" s="368" t="s">
        <v>350</v>
      </c>
      <c r="C3" s="368"/>
      <c r="D3" s="368"/>
      <c r="E3" s="368"/>
      <c r="F3" s="368"/>
      <c r="G3" s="39"/>
      <c r="H3" s="39"/>
      <c r="I3" s="39"/>
      <c r="J3" s="39"/>
      <c r="K3" s="39"/>
      <c r="L3" s="39"/>
      <c r="M3" s="39"/>
      <c r="N3" s="39"/>
      <c r="O3" s="39"/>
      <c r="P3" s="39"/>
      <c r="Q3" s="39"/>
      <c r="R3" s="39"/>
      <c r="S3" s="39"/>
      <c r="T3" s="39"/>
      <c r="Y3" s="39"/>
      <c r="Z3" s="39"/>
    </row>
    <row r="4" spans="1:58" s="2" customFormat="1" ht="12.75" customHeight="1">
      <c r="E4" s="39"/>
    </row>
    <row r="5" spans="1:58" s="14" customFormat="1">
      <c r="G5" s="55"/>
      <c r="P5" s="55"/>
      <c r="Y5" s="55"/>
      <c r="Z5" s="55"/>
    </row>
    <row r="6" spans="1:58" ht="12.75" customHeight="1">
      <c r="A6" s="14"/>
      <c r="B6" s="355" t="s">
        <v>43</v>
      </c>
      <c r="C6" s="412" t="s">
        <v>59</v>
      </c>
      <c r="D6" s="413" t="s">
        <v>290</v>
      </c>
      <c r="E6" s="412" t="s">
        <v>96</v>
      </c>
      <c r="F6" s="372"/>
      <c r="G6" s="28"/>
      <c r="H6" s="386" t="s">
        <v>97</v>
      </c>
      <c r="I6" s="387"/>
      <c r="J6" s="387"/>
      <c r="K6" s="387"/>
      <c r="L6" s="387"/>
      <c r="M6" s="387"/>
      <c r="N6" s="387"/>
      <c r="O6" s="388"/>
      <c r="P6" s="136"/>
      <c r="Q6" s="229" t="s">
        <v>98</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5"/>
      <c r="C7" s="412"/>
      <c r="D7" s="413"/>
      <c r="E7" s="412"/>
      <c r="F7" s="372"/>
      <c r="G7" s="28"/>
      <c r="H7" s="356" t="s">
        <v>99</v>
      </c>
      <c r="I7" s="357"/>
      <c r="J7" s="357"/>
      <c r="K7" s="357"/>
      <c r="L7" s="357"/>
      <c r="M7" s="357"/>
      <c r="N7" s="357"/>
      <c r="O7" s="358"/>
      <c r="P7" s="136"/>
      <c r="Q7" s="232" t="s">
        <v>100</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5"/>
      <c r="C8" s="412"/>
      <c r="D8" s="413"/>
      <c r="E8" s="412"/>
      <c r="F8" s="53" t="s">
        <v>101</v>
      </c>
      <c r="G8" s="28"/>
      <c r="H8" s="33" t="s">
        <v>102</v>
      </c>
      <c r="I8" s="33" t="s">
        <v>103</v>
      </c>
      <c r="J8" s="33" t="s">
        <v>104</v>
      </c>
      <c r="K8" s="33" t="s">
        <v>105</v>
      </c>
      <c r="L8" s="33" t="s">
        <v>106</v>
      </c>
      <c r="M8" s="34" t="s">
        <v>107</v>
      </c>
      <c r="N8" s="33" t="s">
        <v>108</v>
      </c>
      <c r="O8" s="33" t="s">
        <v>109</v>
      </c>
      <c r="P8" s="28"/>
      <c r="Q8" s="29" t="s">
        <v>110</v>
      </c>
      <c r="R8" s="29" t="s">
        <v>111</v>
      </c>
      <c r="S8" s="29" t="s">
        <v>112</v>
      </c>
      <c r="T8" s="35" t="s">
        <v>113</v>
      </c>
      <c r="U8" s="29" t="s">
        <v>114</v>
      </c>
      <c r="V8" s="29" t="s">
        <v>115</v>
      </c>
      <c r="W8" s="29" t="s">
        <v>116</v>
      </c>
      <c r="X8" s="29" t="s">
        <v>117</v>
      </c>
      <c r="Y8" s="28"/>
      <c r="Z8" s="29" t="s">
        <v>118</v>
      </c>
      <c r="AA8" s="29" t="s">
        <v>118</v>
      </c>
      <c r="AB8" s="29" t="s">
        <v>119</v>
      </c>
      <c r="AC8" s="29" t="s">
        <v>119</v>
      </c>
      <c r="AD8" s="264" t="s">
        <v>120</v>
      </c>
      <c r="AE8" s="264" t="s">
        <v>120</v>
      </c>
      <c r="AF8" s="265" t="s">
        <v>121</v>
      </c>
      <c r="AG8" s="263" t="s">
        <v>121</v>
      </c>
      <c r="AH8" s="263" t="s">
        <v>122</v>
      </c>
      <c r="AI8" s="263" t="s">
        <v>122</v>
      </c>
      <c r="AJ8" s="263" t="s">
        <v>123</v>
      </c>
      <c r="AK8" s="263" t="s">
        <v>123</v>
      </c>
      <c r="AL8" s="263" t="s">
        <v>124</v>
      </c>
      <c r="AM8" s="263" t="s">
        <v>124</v>
      </c>
      <c r="AN8" s="263" t="s">
        <v>125</v>
      </c>
      <c r="AO8" s="263" t="s">
        <v>125</v>
      </c>
      <c r="AP8" s="263" t="s">
        <v>126</v>
      </c>
      <c r="AQ8" s="263" t="s">
        <v>126</v>
      </c>
      <c r="AR8" s="263" t="s">
        <v>127</v>
      </c>
      <c r="AS8" s="263" t="s">
        <v>127</v>
      </c>
      <c r="AT8" s="263" t="s">
        <v>128</v>
      </c>
      <c r="AU8" s="263" t="s">
        <v>128</v>
      </c>
      <c r="AV8" s="263" t="s">
        <v>129</v>
      </c>
      <c r="AW8" s="263" t="s">
        <v>129</v>
      </c>
      <c r="AX8" s="263" t="s">
        <v>130</v>
      </c>
      <c r="AY8" s="263" t="s">
        <v>130</v>
      </c>
      <c r="AZ8" s="263" t="s">
        <v>131</v>
      </c>
      <c r="BA8" s="263" t="s">
        <v>131</v>
      </c>
      <c r="BB8" s="263" t="s">
        <v>132</v>
      </c>
      <c r="BC8" s="263" t="s">
        <v>132</v>
      </c>
      <c r="BD8" s="263" t="s">
        <v>133</v>
      </c>
      <c r="BE8" s="263" t="s">
        <v>133</v>
      </c>
      <c r="BF8" s="263" t="s">
        <v>134</v>
      </c>
    </row>
    <row r="9" spans="1:58" ht="25.5" customHeight="1">
      <c r="A9" s="14"/>
      <c r="B9" s="355"/>
      <c r="C9" s="412"/>
      <c r="D9" s="413"/>
      <c r="E9" s="412"/>
      <c r="F9" s="97" t="s">
        <v>101</v>
      </c>
      <c r="G9" s="84"/>
      <c r="H9" s="33" t="s">
        <v>102</v>
      </c>
      <c r="I9" s="33" t="s">
        <v>103</v>
      </c>
      <c r="J9" s="33" t="s">
        <v>104</v>
      </c>
      <c r="K9" s="33" t="s">
        <v>105</v>
      </c>
      <c r="L9" s="33" t="s">
        <v>106</v>
      </c>
      <c r="M9" s="34" t="s">
        <v>107</v>
      </c>
      <c r="N9" s="33" t="s">
        <v>108</v>
      </c>
      <c r="O9" s="33" t="s">
        <v>109</v>
      </c>
      <c r="P9" s="84"/>
      <c r="Q9" s="29" t="s">
        <v>110</v>
      </c>
      <c r="R9" s="29" t="s">
        <v>111</v>
      </c>
      <c r="S9" s="29" t="s">
        <v>112</v>
      </c>
      <c r="T9" s="35" t="s">
        <v>113</v>
      </c>
      <c r="U9" s="29" t="s">
        <v>114</v>
      </c>
      <c r="V9" s="29" t="s">
        <v>115</v>
      </c>
      <c r="W9" s="29" t="s">
        <v>116</v>
      </c>
      <c r="X9" s="29" t="s">
        <v>117</v>
      </c>
      <c r="Y9" s="84"/>
      <c r="Z9" s="29" t="s">
        <v>118</v>
      </c>
      <c r="AA9" s="29" t="s">
        <v>135</v>
      </c>
      <c r="AB9" s="29" t="s">
        <v>119</v>
      </c>
      <c r="AC9" s="29" t="s">
        <v>136</v>
      </c>
      <c r="AD9" s="29" t="s">
        <v>137</v>
      </c>
      <c r="AE9" s="29" t="s">
        <v>138</v>
      </c>
      <c r="AF9" s="29" t="s">
        <v>139</v>
      </c>
      <c r="AG9" s="29" t="s">
        <v>140</v>
      </c>
      <c r="AH9" s="29" t="s">
        <v>141</v>
      </c>
      <c r="AI9" s="29" t="s">
        <v>142</v>
      </c>
      <c r="AJ9" s="29" t="s">
        <v>143</v>
      </c>
      <c r="AK9" s="29" t="s">
        <v>144</v>
      </c>
      <c r="AL9" s="29" t="s">
        <v>145</v>
      </c>
      <c r="AM9" s="29" t="s">
        <v>146</v>
      </c>
      <c r="AN9" s="29" t="s">
        <v>147</v>
      </c>
      <c r="AO9" s="29" t="s">
        <v>148</v>
      </c>
      <c r="AP9" s="29" t="s">
        <v>149</v>
      </c>
      <c r="AQ9" s="29" t="s">
        <v>150</v>
      </c>
      <c r="AR9" s="29" t="s">
        <v>151</v>
      </c>
      <c r="AS9" s="29" t="s">
        <v>152</v>
      </c>
      <c r="AT9" s="29" t="s">
        <v>153</v>
      </c>
      <c r="AU9" s="29" t="s">
        <v>154</v>
      </c>
      <c r="AV9" s="29" t="s">
        <v>155</v>
      </c>
      <c r="AW9" s="29" t="s">
        <v>156</v>
      </c>
      <c r="AX9" s="29" t="s">
        <v>157</v>
      </c>
      <c r="AY9" s="29" t="s">
        <v>158</v>
      </c>
      <c r="AZ9" s="29" t="s">
        <v>159</v>
      </c>
      <c r="BA9" s="29" t="s">
        <v>160</v>
      </c>
      <c r="BB9" s="29" t="s">
        <v>161</v>
      </c>
      <c r="BC9" s="29" t="s">
        <v>162</v>
      </c>
      <c r="BD9" s="29" t="s">
        <v>163</v>
      </c>
      <c r="BE9" s="29" t="s">
        <v>164</v>
      </c>
      <c r="BF9" s="29" t="s">
        <v>165</v>
      </c>
    </row>
    <row r="10" spans="1:58" ht="12.75" customHeight="1">
      <c r="A10" s="14"/>
      <c r="B10" s="355"/>
      <c r="C10" s="412"/>
      <c r="D10" s="413"/>
      <c r="E10" s="412"/>
      <c r="F10" s="53" t="s">
        <v>166</v>
      </c>
      <c r="G10" s="28"/>
      <c r="H10" s="31" t="s">
        <v>167</v>
      </c>
      <c r="I10" s="31" t="s">
        <v>168</v>
      </c>
      <c r="J10" s="31" t="s">
        <v>169</v>
      </c>
      <c r="K10" s="31" t="s">
        <v>170</v>
      </c>
      <c r="L10" s="31" t="s">
        <v>171</v>
      </c>
      <c r="M10" s="32" t="s">
        <v>172</v>
      </c>
      <c r="N10" s="31" t="s">
        <v>173</v>
      </c>
      <c r="O10" s="31" t="s">
        <v>174</v>
      </c>
      <c r="P10" s="28"/>
      <c r="Q10" s="31" t="s">
        <v>175</v>
      </c>
      <c r="R10" s="31" t="s">
        <v>176</v>
      </c>
      <c r="S10" s="31" t="s">
        <v>177</v>
      </c>
      <c r="T10" s="36" t="s">
        <v>178</v>
      </c>
      <c r="U10" s="31" t="s">
        <v>179</v>
      </c>
      <c r="V10" s="31" t="s">
        <v>180</v>
      </c>
      <c r="W10" s="31" t="s">
        <v>181</v>
      </c>
      <c r="X10" s="31" t="s">
        <v>182</v>
      </c>
      <c r="Y10" s="28"/>
      <c r="Z10" s="31" t="s">
        <v>183</v>
      </c>
      <c r="AA10" s="31" t="s">
        <v>184</v>
      </c>
      <c r="AB10" s="31" t="s">
        <v>185</v>
      </c>
      <c r="AC10" s="31" t="s">
        <v>186</v>
      </c>
      <c r="AD10" s="31" t="s">
        <v>187</v>
      </c>
      <c r="AE10" s="31" t="s">
        <v>188</v>
      </c>
      <c r="AF10" s="31" t="s">
        <v>189</v>
      </c>
      <c r="AG10" s="31" t="s">
        <v>190</v>
      </c>
      <c r="AH10" s="31" t="s">
        <v>191</v>
      </c>
      <c r="AI10" s="31" t="s">
        <v>192</v>
      </c>
      <c r="AJ10" s="31" t="s">
        <v>193</v>
      </c>
      <c r="AK10" s="31" t="s">
        <v>194</v>
      </c>
      <c r="AL10" s="31" t="s">
        <v>195</v>
      </c>
      <c r="AM10" s="31" t="s">
        <v>196</v>
      </c>
      <c r="AN10" s="31" t="s">
        <v>197</v>
      </c>
      <c r="AO10" s="31" t="s">
        <v>198</v>
      </c>
      <c r="AP10" s="31" t="s">
        <v>199</v>
      </c>
      <c r="AQ10" s="31" t="s">
        <v>200</v>
      </c>
      <c r="AR10" s="31" t="s">
        <v>201</v>
      </c>
      <c r="AS10" s="31" t="s">
        <v>202</v>
      </c>
      <c r="AT10" s="31" t="s">
        <v>203</v>
      </c>
      <c r="AU10" s="31" t="s">
        <v>204</v>
      </c>
      <c r="AV10" s="31" t="s">
        <v>205</v>
      </c>
      <c r="AW10" s="31" t="s">
        <v>206</v>
      </c>
      <c r="AX10" s="31" t="s">
        <v>207</v>
      </c>
      <c r="AY10" s="31" t="s">
        <v>208</v>
      </c>
      <c r="AZ10" s="31" t="s">
        <v>209</v>
      </c>
      <c r="BA10" s="31" t="s">
        <v>210</v>
      </c>
      <c r="BB10" s="31" t="s">
        <v>211</v>
      </c>
      <c r="BC10" s="31" t="s">
        <v>212</v>
      </c>
      <c r="BD10" s="31" t="s">
        <v>213</v>
      </c>
      <c r="BE10" s="31" t="s">
        <v>214</v>
      </c>
      <c r="BF10" s="31" t="s">
        <v>215</v>
      </c>
    </row>
    <row r="11" spans="1:58" ht="12.75" customHeight="1">
      <c r="A11" s="14"/>
      <c r="B11" s="355"/>
      <c r="C11" s="412"/>
      <c r="D11" s="413"/>
      <c r="E11" s="412"/>
      <c r="F11" s="54" t="s">
        <v>351</v>
      </c>
      <c r="G11" s="28"/>
      <c r="H11" s="29" t="s">
        <v>217</v>
      </c>
      <c r="I11" s="29" t="s">
        <v>217</v>
      </c>
      <c r="J11" s="29" t="s">
        <v>218</v>
      </c>
      <c r="K11" s="29" t="s">
        <v>218</v>
      </c>
      <c r="L11" s="29" t="s">
        <v>219</v>
      </c>
      <c r="M11" s="30" t="s">
        <v>219</v>
      </c>
      <c r="N11" s="29" t="s">
        <v>220</v>
      </c>
      <c r="O11" s="29" t="s">
        <v>220</v>
      </c>
      <c r="P11" s="28"/>
      <c r="Q11" s="29" t="s">
        <v>221</v>
      </c>
      <c r="R11" s="29" t="s">
        <v>222</v>
      </c>
      <c r="S11" s="29" t="s">
        <v>222</v>
      </c>
      <c r="T11" s="35" t="s">
        <v>223</v>
      </c>
      <c r="U11" s="29" t="s">
        <v>223</v>
      </c>
      <c r="V11" s="29" t="s">
        <v>224</v>
      </c>
      <c r="W11" s="29" t="s">
        <v>224</v>
      </c>
      <c r="X11" s="29" t="s">
        <v>225</v>
      </c>
      <c r="Y11" s="28"/>
      <c r="Z11" s="29" t="s">
        <v>258</v>
      </c>
      <c r="AA11" s="29" t="s">
        <v>225</v>
      </c>
      <c r="AB11" s="29" t="s">
        <v>226</v>
      </c>
      <c r="AC11" s="29" t="s">
        <v>226</v>
      </c>
      <c r="AD11" s="29" t="s">
        <v>226</v>
      </c>
      <c r="AE11" s="29" t="s">
        <v>226</v>
      </c>
      <c r="AF11" s="180" t="s">
        <v>227</v>
      </c>
      <c r="AG11" s="180" t="s">
        <v>227</v>
      </c>
      <c r="AH11" s="180" t="s">
        <v>227</v>
      </c>
      <c r="AI11" s="180" t="s">
        <v>227</v>
      </c>
      <c r="AJ11" s="180" t="s">
        <v>228</v>
      </c>
      <c r="AK11" s="180" t="s">
        <v>228</v>
      </c>
      <c r="AL11" s="180" t="s">
        <v>228</v>
      </c>
      <c r="AM11" s="180" t="s">
        <v>228</v>
      </c>
      <c r="AN11" s="180" t="s">
        <v>229</v>
      </c>
      <c r="AO11" s="180" t="s">
        <v>229</v>
      </c>
      <c r="AP11" s="180" t="s">
        <v>229</v>
      </c>
      <c r="AQ11" s="180" t="s">
        <v>229</v>
      </c>
      <c r="AR11" s="180" t="s">
        <v>230</v>
      </c>
      <c r="AS11" s="180" t="s">
        <v>230</v>
      </c>
      <c r="AT11" s="180" t="s">
        <v>230</v>
      </c>
      <c r="AU11" s="180" t="s">
        <v>230</v>
      </c>
      <c r="AV11" s="180" t="s">
        <v>231</v>
      </c>
      <c r="AW11" s="180" t="s">
        <v>231</v>
      </c>
      <c r="AX11" s="180" t="s">
        <v>231</v>
      </c>
      <c r="AY11" s="180" t="s">
        <v>231</v>
      </c>
      <c r="AZ11" s="180" t="s">
        <v>232</v>
      </c>
      <c r="BA11" s="180" t="s">
        <v>232</v>
      </c>
      <c r="BB11" s="180" t="s">
        <v>232</v>
      </c>
      <c r="BC11" s="180" t="s">
        <v>232</v>
      </c>
      <c r="BD11" s="180" t="s">
        <v>233</v>
      </c>
      <c r="BE11" s="180" t="s">
        <v>233</v>
      </c>
      <c r="BF11" s="180" t="s">
        <v>233</v>
      </c>
    </row>
    <row r="12" spans="1:58" s="52" customFormat="1">
      <c r="A12" s="14"/>
      <c r="B12" s="410" t="s">
        <v>71</v>
      </c>
      <c r="C12" s="411"/>
      <c r="D12" s="411"/>
      <c r="E12" s="411"/>
      <c r="F12" s="411"/>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57.5">
      <c r="A13" s="55"/>
      <c r="B13" s="26" t="s">
        <v>352</v>
      </c>
      <c r="C13" s="26"/>
      <c r="D13" s="26" t="s">
        <v>353</v>
      </c>
      <c r="E13" s="3" t="s">
        <v>310</v>
      </c>
      <c r="F13" s="415"/>
      <c r="G13" s="28"/>
      <c r="H13" s="17">
        <v>320000000</v>
      </c>
      <c r="I13" s="17">
        <v>320000000</v>
      </c>
      <c r="J13" s="17">
        <v>323000000</v>
      </c>
      <c r="K13" s="17">
        <v>323000000</v>
      </c>
      <c r="L13" s="17">
        <v>329000000</v>
      </c>
      <c r="M13" s="17">
        <v>329000000</v>
      </c>
      <c r="N13" s="17">
        <v>340000000</v>
      </c>
      <c r="O13" s="17">
        <v>340000000</v>
      </c>
      <c r="P13" s="28"/>
      <c r="Q13" s="17">
        <v>340000000</v>
      </c>
      <c r="R13" s="17">
        <v>348000000</v>
      </c>
      <c r="S13" s="17">
        <v>347000000</v>
      </c>
      <c r="T13" s="17">
        <v>355000000</v>
      </c>
      <c r="U13" s="17">
        <v>354000000</v>
      </c>
      <c r="V13" s="17">
        <v>357000000</v>
      </c>
      <c r="W13" s="17">
        <v>354000000</v>
      </c>
      <c r="X13" s="17">
        <v>488000000</v>
      </c>
      <c r="Y13" s="28"/>
      <c r="Z13" s="244">
        <v>520000000</v>
      </c>
      <c r="AA13" s="244">
        <v>520000000</v>
      </c>
      <c r="AB13" s="17">
        <v>545000000</v>
      </c>
      <c r="AC13" s="17">
        <v>545000000</v>
      </c>
      <c r="AD13" s="17">
        <v>545000000</v>
      </c>
      <c r="AE13" s="17">
        <v>545000000</v>
      </c>
      <c r="AF13" s="17">
        <v>553000000</v>
      </c>
      <c r="AG13" s="17">
        <v>553000000</v>
      </c>
      <c r="AH13" s="17">
        <v>553000000</v>
      </c>
      <c r="AI13" s="17">
        <v>553000000</v>
      </c>
      <c r="AJ13" s="17">
        <v>564000000</v>
      </c>
      <c r="AK13" s="17"/>
      <c r="AL13" s="17"/>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5">
      <c r="A14" s="55"/>
      <c r="B14" s="228" t="s">
        <v>354</v>
      </c>
      <c r="C14" s="447"/>
      <c r="D14" s="405" t="s">
        <v>355</v>
      </c>
      <c r="E14" s="3" t="s">
        <v>310</v>
      </c>
      <c r="F14" s="416"/>
      <c r="G14" s="28"/>
      <c r="H14" s="450"/>
      <c r="I14" s="451"/>
      <c r="J14" s="451"/>
      <c r="K14" s="452"/>
      <c r="L14" s="70">
        <v>174000000</v>
      </c>
      <c r="M14" s="70">
        <f>174000000</f>
        <v>174000000</v>
      </c>
      <c r="N14" s="70">
        <v>160000000</v>
      </c>
      <c r="O14" s="70">
        <v>160000000</v>
      </c>
      <c r="P14" s="28"/>
      <c r="Q14" s="70">
        <v>160000000</v>
      </c>
      <c r="R14" s="17">
        <v>164000000</v>
      </c>
      <c r="S14" s="17">
        <v>153000000</v>
      </c>
      <c r="T14" s="17">
        <v>157000000</v>
      </c>
      <c r="U14" s="17">
        <v>147000000</v>
      </c>
      <c r="V14" s="17">
        <v>148000000</v>
      </c>
      <c r="W14" s="17">
        <v>130000000</v>
      </c>
      <c r="X14" s="17">
        <v>179000000</v>
      </c>
      <c r="Y14" s="28"/>
      <c r="Z14" s="244">
        <v>520000000</v>
      </c>
      <c r="AA14" s="244">
        <v>520000000</v>
      </c>
      <c r="AB14" s="17">
        <v>446000000</v>
      </c>
      <c r="AC14" s="17">
        <v>446000000</v>
      </c>
      <c r="AD14" s="17">
        <v>446000000</v>
      </c>
      <c r="AE14" s="17">
        <v>446000000</v>
      </c>
      <c r="AF14" s="17">
        <v>452546789</v>
      </c>
      <c r="AG14" s="17">
        <v>452546789</v>
      </c>
      <c r="AH14" s="17">
        <v>452546789</v>
      </c>
      <c r="AI14" s="17">
        <v>452546789</v>
      </c>
      <c r="AJ14" s="17">
        <v>461548623.86256802</v>
      </c>
      <c r="AK14" s="17"/>
      <c r="AL14" s="17"/>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5">
      <c r="A15" s="55"/>
      <c r="B15" s="228" t="s">
        <v>356</v>
      </c>
      <c r="C15" s="448"/>
      <c r="D15" s="406"/>
      <c r="E15" s="3" t="s">
        <v>310</v>
      </c>
      <c r="F15" s="416"/>
      <c r="G15" s="28"/>
      <c r="H15" s="453"/>
      <c r="I15" s="454"/>
      <c r="J15" s="454"/>
      <c r="K15" s="455"/>
      <c r="L15" s="70">
        <v>155000000</v>
      </c>
      <c r="M15" s="70">
        <v>155000000</v>
      </c>
      <c r="N15" s="70">
        <v>180000000</v>
      </c>
      <c r="O15" s="70">
        <v>180000000</v>
      </c>
      <c r="P15" s="28"/>
      <c r="Q15" s="70">
        <v>180000000</v>
      </c>
      <c r="R15" s="17">
        <v>184000000</v>
      </c>
      <c r="S15" s="17">
        <v>194000000</v>
      </c>
      <c r="T15" s="17">
        <v>198000000</v>
      </c>
      <c r="U15" s="17">
        <v>207000000</v>
      </c>
      <c r="V15" s="17">
        <v>209000000</v>
      </c>
      <c r="W15" s="17">
        <v>224000000</v>
      </c>
      <c r="X15" s="17">
        <v>309000000</v>
      </c>
      <c r="Y15" s="28"/>
      <c r="Z15" s="242">
        <v>0</v>
      </c>
      <c r="AA15" s="242">
        <v>0</v>
      </c>
      <c r="AB15" s="17">
        <v>99000000</v>
      </c>
      <c r="AC15" s="17">
        <v>99000000</v>
      </c>
      <c r="AD15" s="17">
        <v>99000000</v>
      </c>
      <c r="AE15" s="17">
        <v>99000000</v>
      </c>
      <c r="AF15" s="17">
        <v>100453211</v>
      </c>
      <c r="AG15" s="17">
        <v>100453211</v>
      </c>
      <c r="AH15" s="17">
        <v>100453211</v>
      </c>
      <c r="AI15" s="17">
        <v>100453211</v>
      </c>
      <c r="AJ15" s="17">
        <v>102451376.13743219</v>
      </c>
      <c r="AK15" s="17"/>
      <c r="AL15" s="17"/>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5"/>
      <c r="B16" s="25" t="s">
        <v>357</v>
      </c>
      <c r="C16" s="405" t="s">
        <v>358</v>
      </c>
      <c r="D16" s="405" t="s">
        <v>339</v>
      </c>
      <c r="E16" s="25" t="s">
        <v>359</v>
      </c>
      <c r="F16" s="416"/>
      <c r="G16" s="28"/>
      <c r="H16" s="17">
        <v>48804601</v>
      </c>
      <c r="I16" s="70">
        <v>48804601</v>
      </c>
      <c r="J16" s="70">
        <v>48793487</v>
      </c>
      <c r="K16" s="70">
        <v>48793487</v>
      </c>
      <c r="L16" s="70">
        <v>49081370</v>
      </c>
      <c r="M16" s="70">
        <v>49081370</v>
      </c>
      <c r="N16" s="70">
        <v>47655700</v>
      </c>
      <c r="O16" s="70">
        <v>47655700</v>
      </c>
      <c r="P16" s="28"/>
      <c r="Q16" s="70">
        <v>47655700</v>
      </c>
      <c r="R16" s="17">
        <v>47655700</v>
      </c>
      <c r="S16" s="17">
        <v>48171495</v>
      </c>
      <c r="T16" s="17">
        <v>48171495</v>
      </c>
      <c r="U16" s="17">
        <v>50203694</v>
      </c>
      <c r="V16" s="17">
        <v>50203694</v>
      </c>
      <c r="W16" s="17">
        <v>50687416</v>
      </c>
      <c r="X16" s="17">
        <v>50687416</v>
      </c>
      <c r="Y16" s="28"/>
      <c r="Z16" s="244">
        <v>52258752</v>
      </c>
      <c r="AA16" s="244">
        <v>52258752</v>
      </c>
      <c r="AB16" s="17">
        <v>52919620</v>
      </c>
      <c r="AC16" s="17">
        <v>52919620</v>
      </c>
      <c r="AD16" s="17">
        <v>52919620</v>
      </c>
      <c r="AE16" s="17">
        <v>52919620</v>
      </c>
      <c r="AF16" s="17">
        <v>50690856</v>
      </c>
      <c r="AG16" s="17">
        <v>50690856</v>
      </c>
      <c r="AH16" s="17">
        <v>50690856</v>
      </c>
      <c r="AI16" s="17">
        <v>50690856</v>
      </c>
      <c r="AJ16" s="17">
        <v>51366964</v>
      </c>
      <c r="AK16" s="17"/>
      <c r="AL16" s="17"/>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5"/>
      <c r="B17" s="18" t="s">
        <v>360</v>
      </c>
      <c r="C17" s="406"/>
      <c r="D17" s="406"/>
      <c r="E17" s="18" t="s">
        <v>302</v>
      </c>
      <c r="F17" s="417"/>
      <c r="G17" s="28"/>
      <c r="H17" s="428"/>
      <c r="I17" s="449"/>
      <c r="J17" s="449"/>
      <c r="K17" s="429"/>
      <c r="L17" s="69">
        <v>0.99897000000000002</v>
      </c>
      <c r="M17" s="69">
        <v>0.99897000000000002</v>
      </c>
      <c r="N17" s="69">
        <v>0.99363000000000001</v>
      </c>
      <c r="O17" s="69">
        <v>0.99363000000000001</v>
      </c>
      <c r="P17" s="28"/>
      <c r="Q17" s="69">
        <v>0.99363000000000001</v>
      </c>
      <c r="R17" s="69">
        <v>0.99363000000000001</v>
      </c>
      <c r="S17" s="147">
        <v>0.99690000000000001</v>
      </c>
      <c r="T17" s="147">
        <v>0.99690000000000001</v>
      </c>
      <c r="U17" s="147">
        <v>0.99929999999999997</v>
      </c>
      <c r="V17" s="147">
        <v>0.99929999999999997</v>
      </c>
      <c r="W17" s="208">
        <v>0.99960000000000004</v>
      </c>
      <c r="X17" s="208">
        <v>0.99960000000000004</v>
      </c>
      <c r="Y17" s="28"/>
      <c r="Z17" s="247">
        <v>1</v>
      </c>
      <c r="AA17" s="247">
        <v>1</v>
      </c>
      <c r="AB17" s="247">
        <v>1</v>
      </c>
      <c r="AC17" s="247">
        <v>1</v>
      </c>
      <c r="AD17" s="247">
        <v>1</v>
      </c>
      <c r="AE17" s="247">
        <v>1</v>
      </c>
      <c r="AF17" s="247">
        <v>1</v>
      </c>
      <c r="AG17" s="247">
        <v>1</v>
      </c>
      <c r="AH17" s="247">
        <v>1</v>
      </c>
      <c r="AI17" s="247">
        <v>1</v>
      </c>
      <c r="AJ17" s="247">
        <v>1</v>
      </c>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1:58" s="52" customFormat="1">
      <c r="A18" s="14"/>
      <c r="B18" s="410" t="s">
        <v>67</v>
      </c>
      <c r="C18" s="411"/>
      <c r="D18" s="411"/>
      <c r="E18" s="411"/>
      <c r="F18" s="411"/>
      <c r="G18" s="28"/>
      <c r="H18" s="48"/>
      <c r="I18" s="48"/>
      <c r="J18" s="48"/>
      <c r="K18" s="48"/>
      <c r="L18" s="48"/>
      <c r="M18" s="49"/>
      <c r="N18" s="48"/>
      <c r="O18" s="48"/>
      <c r="P18" s="28"/>
      <c r="Q18" s="48"/>
      <c r="R18" s="48"/>
      <c r="S18" s="48"/>
      <c r="T18" s="50"/>
      <c r="U18" s="48"/>
      <c r="V18" s="48"/>
      <c r="W18" s="48"/>
      <c r="X18" s="48"/>
      <c r="Y18" s="28"/>
      <c r="Z18" s="48"/>
      <c r="AA18" s="48"/>
      <c r="AB18" s="48"/>
      <c r="AC18" s="48"/>
      <c r="AD18" s="48"/>
    </row>
    <row r="19" spans="1:58" s="4" customFormat="1" ht="11.5">
      <c r="A19" s="55"/>
      <c r="B19" s="446" t="s">
        <v>361</v>
      </c>
      <c r="C19" s="446"/>
      <c r="D19" s="446"/>
      <c r="E19" s="11" t="s">
        <v>264</v>
      </c>
      <c r="F19" s="11"/>
      <c r="G19" s="28"/>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8"/>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8"/>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f t="shared" si="0"/>
        <v>10.298637820906499</v>
      </c>
      <c r="AF19" s="5">
        <f>IF(AF14="","",((AF14*AF17)+AF15)/AF16)</f>
        <v>10.909265371253545</v>
      </c>
      <c r="AG19" s="5">
        <f t="shared" si="0"/>
        <v>10.909265371253545</v>
      </c>
      <c r="AH19" s="5">
        <f t="shared" si="0"/>
        <v>10.909265371253545</v>
      </c>
      <c r="AI19" s="5">
        <f t="shared" si="0"/>
        <v>10.909265371253545</v>
      </c>
      <c r="AJ19" s="5">
        <f t="shared" si="0"/>
        <v>10.979819636605352</v>
      </c>
      <c r="AK19" s="5" t="str">
        <f t="shared" si="0"/>
        <v/>
      </c>
      <c r="AL19" s="5" t="str">
        <f t="shared" si="0"/>
        <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6"/>
      <c r="C20" s="56"/>
      <c r="D20" s="56"/>
      <c r="G20" s="55"/>
      <c r="H20" s="64"/>
      <c r="I20" s="65"/>
      <c r="J20" s="65"/>
      <c r="K20" s="65"/>
      <c r="P20" s="55"/>
      <c r="Y20" s="55"/>
      <c r="Z20" s="55"/>
    </row>
    <row r="21" spans="1:58" s="14" customFormat="1">
      <c r="G21" s="55"/>
      <c r="P21" s="55"/>
      <c r="Y21" s="55"/>
      <c r="Z21" s="55"/>
      <c r="AC21" s="76"/>
    </row>
    <row r="22" spans="1:58" s="14" customFormat="1">
      <c r="AC22" s="260"/>
    </row>
    <row r="23" spans="1:58" s="14" customFormat="1">
      <c r="AF23" s="296"/>
    </row>
    <row r="24" spans="1:58" s="14" customFormat="1"/>
    <row r="25" spans="1:58" s="14" customFormat="1"/>
    <row r="26" spans="1:58" s="14" customFormat="1"/>
    <row r="27" spans="1:58" s="14" customFormat="1">
      <c r="AA27" s="206"/>
      <c r="AB27" s="206"/>
      <c r="AC27" s="204"/>
    </row>
    <row r="28" spans="1:58" s="14" customFormat="1">
      <c r="B28" s="66"/>
      <c r="C28" s="66"/>
      <c r="AA28" s="206"/>
      <c r="AB28" s="206"/>
      <c r="AC28" s="204"/>
    </row>
    <row r="29" spans="1:58" s="14" customFormat="1">
      <c r="AA29" s="207"/>
      <c r="AB29" s="207"/>
    </row>
    <row r="30" spans="1:58" s="14" customFormat="1">
      <c r="H30" s="67"/>
      <c r="I30" s="67"/>
      <c r="J30" s="67"/>
    </row>
    <row r="31" spans="1:58" s="14" customFormat="1"/>
    <row r="32" spans="1:58" s="14" customFormat="1"/>
    <row r="33" spans="10:15" s="14" customFormat="1">
      <c r="J33" s="67"/>
    </row>
    <row r="34" spans="10:15" s="14" customFormat="1">
      <c r="M34" s="68"/>
    </row>
    <row r="39" spans="10:15" ht="12.75" hidden="1" customHeight="1">
      <c r="K39" s="13"/>
      <c r="L39" s="24"/>
      <c r="M39" s="24"/>
      <c r="N39" s="24"/>
      <c r="O39" s="24"/>
    </row>
    <row r="40" spans="10:15" ht="12.75" hidden="1" customHeight="1">
      <c r="K40" s="13"/>
      <c r="L40" s="24"/>
      <c r="M40" s="24"/>
      <c r="N40" s="24"/>
      <c r="O40" s="24"/>
    </row>
  </sheetData>
  <mergeCells count="18">
    <mergeCell ref="B3:F3"/>
    <mergeCell ref="D16:D17"/>
    <mergeCell ref="B12:F12"/>
    <mergeCell ref="C16:C17"/>
    <mergeCell ref="E6:E11"/>
    <mergeCell ref="F6:F7"/>
    <mergeCell ref="B19:D19"/>
    <mergeCell ref="B6:B11"/>
    <mergeCell ref="C6:C11"/>
    <mergeCell ref="D6:D11"/>
    <mergeCell ref="H6:O6"/>
    <mergeCell ref="D14:D15"/>
    <mergeCell ref="C14:C15"/>
    <mergeCell ref="F13:F17"/>
    <mergeCell ref="H7:O7"/>
    <mergeCell ref="B18:F18"/>
    <mergeCell ref="H17:K17"/>
    <mergeCell ref="H14:K15"/>
  </mergeCells>
  <phoneticPr fontId="189"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3.5" zeroHeight="1"/>
  <cols>
    <col min="1" max="1" width="2.84375" customWidth="1"/>
    <col min="2" max="2" width="38.15234375" customWidth="1"/>
    <col min="3" max="3" width="41" customWidth="1"/>
    <col min="4" max="4" width="35" style="1" customWidth="1"/>
    <col min="5" max="5" width="13.15234375" customWidth="1"/>
    <col min="6" max="6" width="24.4609375" customWidth="1"/>
    <col min="7" max="7" width="1.4609375" customWidth="1"/>
    <col min="8" max="8" width="15.61328125" customWidth="1"/>
    <col min="9" max="9" width="12" customWidth="1"/>
    <col min="10" max="10" width="13.4609375" customWidth="1"/>
    <col min="11" max="11" width="13.765625" customWidth="1"/>
    <col min="12" max="12" width="14.84375" customWidth="1"/>
    <col min="13" max="13" width="15.61328125" customWidth="1"/>
    <col min="14" max="15" width="13.84375" customWidth="1"/>
    <col min="16" max="16" width="1.4609375" customWidth="1"/>
    <col min="17" max="24" width="15.61328125" customWidth="1"/>
    <col min="25" max="25" width="1.4609375" customWidth="1"/>
    <col min="26" max="26" width="15.765625" customWidth="1"/>
    <col min="27" max="58" width="15.61328125" customWidth="1"/>
    <col min="59" max="16384" width="9.23046875" hidden="1"/>
  </cols>
  <sheetData>
    <row r="1" spans="1:58" s="2" customFormat="1" ht="12.75" customHeight="1">
      <c r="E1" s="39"/>
    </row>
    <row r="2" spans="1:58" s="2" customFormat="1" ht="18.75" customHeight="1">
      <c r="B2" s="40" t="s">
        <v>362</v>
      </c>
      <c r="C2" s="40"/>
      <c r="E2" s="39"/>
    </row>
    <row r="3" spans="1:58" s="2" customFormat="1" ht="12.75" customHeight="1">
      <c r="B3" s="2" t="s">
        <v>363</v>
      </c>
      <c r="E3" s="39"/>
    </row>
    <row r="4" spans="1:58" s="2" customFormat="1" ht="12.75" customHeight="1">
      <c r="E4" s="39"/>
    </row>
    <row r="5" spans="1:58">
      <c r="A5" s="14"/>
      <c r="G5" s="27"/>
      <c r="P5" s="27"/>
      <c r="Y5" s="27"/>
      <c r="Z5" s="27"/>
    </row>
    <row r="6" spans="1:58" ht="14.25" customHeight="1">
      <c r="A6" s="14"/>
      <c r="B6" s="355" t="s">
        <v>43</v>
      </c>
      <c r="C6" s="412" t="s">
        <v>59</v>
      </c>
      <c r="D6" s="413" t="s">
        <v>290</v>
      </c>
      <c r="E6" s="412" t="s">
        <v>96</v>
      </c>
      <c r="F6" s="372"/>
      <c r="G6" s="44"/>
      <c r="H6" s="386" t="s">
        <v>97</v>
      </c>
      <c r="I6" s="387"/>
      <c r="J6" s="387"/>
      <c r="K6" s="387"/>
      <c r="L6" s="387"/>
      <c r="M6" s="387"/>
      <c r="N6" s="387"/>
      <c r="O6" s="388"/>
      <c r="P6" s="136"/>
      <c r="Q6" s="229" t="s">
        <v>98</v>
      </c>
      <c r="R6" s="230"/>
      <c r="S6" s="230"/>
      <c r="T6" s="230"/>
      <c r="U6" s="230"/>
      <c r="V6" s="230"/>
      <c r="W6" s="230"/>
      <c r="X6" s="230"/>
      <c r="Y6" s="44"/>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5"/>
      <c r="C7" s="412"/>
      <c r="D7" s="413"/>
      <c r="E7" s="412"/>
      <c r="F7" s="372"/>
      <c r="G7" s="44"/>
      <c r="H7" s="356" t="s">
        <v>99</v>
      </c>
      <c r="I7" s="357"/>
      <c r="J7" s="357"/>
      <c r="K7" s="357"/>
      <c r="L7" s="357"/>
      <c r="M7" s="357"/>
      <c r="N7" s="357"/>
      <c r="O7" s="358"/>
      <c r="P7" s="136"/>
      <c r="Q7" s="232" t="s">
        <v>100</v>
      </c>
      <c r="R7" s="233"/>
      <c r="S7" s="233"/>
      <c r="T7" s="233"/>
      <c r="U7" s="233"/>
      <c r="V7" s="233"/>
      <c r="W7" s="233"/>
      <c r="X7" s="233"/>
      <c r="Y7" s="44"/>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5"/>
      <c r="C8" s="412"/>
      <c r="D8" s="413"/>
      <c r="E8" s="412"/>
      <c r="F8" s="53" t="s">
        <v>101</v>
      </c>
      <c r="G8" s="44"/>
      <c r="H8" s="29" t="s">
        <v>102</v>
      </c>
      <c r="I8" s="29" t="s">
        <v>103</v>
      </c>
      <c r="J8" s="29" t="s">
        <v>104</v>
      </c>
      <c r="K8" s="29" t="s">
        <v>105</v>
      </c>
      <c r="L8" s="29" t="s">
        <v>106</v>
      </c>
      <c r="M8" s="30" t="s">
        <v>107</v>
      </c>
      <c r="N8" s="29" t="s">
        <v>108</v>
      </c>
      <c r="O8" s="33" t="s">
        <v>109</v>
      </c>
      <c r="P8" s="44"/>
      <c r="Q8" s="29" t="s">
        <v>110</v>
      </c>
      <c r="R8" s="29" t="s">
        <v>111</v>
      </c>
      <c r="S8" s="29" t="s">
        <v>112</v>
      </c>
      <c r="T8" s="35" t="s">
        <v>113</v>
      </c>
      <c r="U8" s="29" t="s">
        <v>114</v>
      </c>
      <c r="V8" s="29" t="s">
        <v>115</v>
      </c>
      <c r="W8" s="29" t="s">
        <v>116</v>
      </c>
      <c r="X8" s="29" t="s">
        <v>117</v>
      </c>
      <c r="Y8" s="44"/>
      <c r="Z8" s="29" t="s">
        <v>118</v>
      </c>
      <c r="AA8" s="29" t="s">
        <v>118</v>
      </c>
      <c r="AB8" s="29" t="s">
        <v>119</v>
      </c>
      <c r="AC8" s="29" t="s">
        <v>119</v>
      </c>
      <c r="AD8" s="264" t="s">
        <v>120</v>
      </c>
      <c r="AE8" s="264" t="s">
        <v>120</v>
      </c>
      <c r="AF8" s="265" t="s">
        <v>121</v>
      </c>
      <c r="AG8" s="263" t="s">
        <v>121</v>
      </c>
      <c r="AH8" s="263" t="s">
        <v>122</v>
      </c>
      <c r="AI8" s="263" t="s">
        <v>122</v>
      </c>
      <c r="AJ8" s="263" t="s">
        <v>123</v>
      </c>
      <c r="AK8" s="263" t="s">
        <v>123</v>
      </c>
      <c r="AL8" s="263" t="s">
        <v>124</v>
      </c>
      <c r="AM8" s="263" t="s">
        <v>124</v>
      </c>
      <c r="AN8" s="263" t="s">
        <v>125</v>
      </c>
      <c r="AO8" s="263" t="s">
        <v>125</v>
      </c>
      <c r="AP8" s="263" t="s">
        <v>126</v>
      </c>
      <c r="AQ8" s="263" t="s">
        <v>126</v>
      </c>
      <c r="AR8" s="263" t="s">
        <v>127</v>
      </c>
      <c r="AS8" s="263" t="s">
        <v>127</v>
      </c>
      <c r="AT8" s="263" t="s">
        <v>128</v>
      </c>
      <c r="AU8" s="263" t="s">
        <v>128</v>
      </c>
      <c r="AV8" s="263" t="s">
        <v>129</v>
      </c>
      <c r="AW8" s="263" t="s">
        <v>129</v>
      </c>
      <c r="AX8" s="263" t="s">
        <v>130</v>
      </c>
      <c r="AY8" s="263" t="s">
        <v>130</v>
      </c>
      <c r="AZ8" s="263" t="s">
        <v>131</v>
      </c>
      <c r="BA8" s="263" t="s">
        <v>131</v>
      </c>
      <c r="BB8" s="263" t="s">
        <v>132</v>
      </c>
      <c r="BC8" s="263" t="s">
        <v>132</v>
      </c>
      <c r="BD8" s="263" t="s">
        <v>133</v>
      </c>
      <c r="BE8" s="263" t="s">
        <v>133</v>
      </c>
      <c r="BF8" s="263" t="s">
        <v>134</v>
      </c>
    </row>
    <row r="9" spans="1:58" ht="25.5" customHeight="1">
      <c r="A9" s="14"/>
      <c r="B9" s="355"/>
      <c r="C9" s="412"/>
      <c r="D9" s="413"/>
      <c r="E9" s="412"/>
      <c r="F9" s="97" t="s">
        <v>101</v>
      </c>
      <c r="G9" s="84"/>
      <c r="H9" s="33" t="s">
        <v>102</v>
      </c>
      <c r="I9" s="33" t="s">
        <v>103</v>
      </c>
      <c r="J9" s="33" t="s">
        <v>104</v>
      </c>
      <c r="K9" s="33" t="s">
        <v>105</v>
      </c>
      <c r="L9" s="33" t="s">
        <v>106</v>
      </c>
      <c r="M9" s="34" t="s">
        <v>107</v>
      </c>
      <c r="N9" s="33" t="s">
        <v>108</v>
      </c>
      <c r="O9" s="33" t="s">
        <v>109</v>
      </c>
      <c r="P9" s="84"/>
      <c r="Q9" s="29" t="s">
        <v>110</v>
      </c>
      <c r="R9" s="29" t="s">
        <v>111</v>
      </c>
      <c r="S9" s="29" t="s">
        <v>112</v>
      </c>
      <c r="T9" s="35" t="s">
        <v>113</v>
      </c>
      <c r="U9" s="29" t="s">
        <v>114</v>
      </c>
      <c r="V9" s="29" t="s">
        <v>115</v>
      </c>
      <c r="W9" s="29" t="s">
        <v>116</v>
      </c>
      <c r="X9" s="29" t="s">
        <v>117</v>
      </c>
      <c r="Y9" s="84"/>
      <c r="Z9" s="29" t="s">
        <v>118</v>
      </c>
      <c r="AA9" s="29" t="s">
        <v>135</v>
      </c>
      <c r="AB9" s="29" t="s">
        <v>119</v>
      </c>
      <c r="AC9" s="29" t="s">
        <v>136</v>
      </c>
      <c r="AD9" s="29" t="s">
        <v>137</v>
      </c>
      <c r="AE9" s="29" t="s">
        <v>138</v>
      </c>
      <c r="AF9" s="29" t="s">
        <v>139</v>
      </c>
      <c r="AG9" s="29" t="s">
        <v>140</v>
      </c>
      <c r="AH9" s="29" t="s">
        <v>141</v>
      </c>
      <c r="AI9" s="29" t="s">
        <v>142</v>
      </c>
      <c r="AJ9" s="29" t="s">
        <v>143</v>
      </c>
      <c r="AK9" s="29" t="s">
        <v>144</v>
      </c>
      <c r="AL9" s="29" t="s">
        <v>145</v>
      </c>
      <c r="AM9" s="29" t="s">
        <v>146</v>
      </c>
      <c r="AN9" s="29" t="s">
        <v>147</v>
      </c>
      <c r="AO9" s="29" t="s">
        <v>148</v>
      </c>
      <c r="AP9" s="29" t="s">
        <v>149</v>
      </c>
      <c r="AQ9" s="29" t="s">
        <v>150</v>
      </c>
      <c r="AR9" s="29" t="s">
        <v>151</v>
      </c>
      <c r="AS9" s="29" t="s">
        <v>152</v>
      </c>
      <c r="AT9" s="29" t="s">
        <v>153</v>
      </c>
      <c r="AU9" s="29" t="s">
        <v>154</v>
      </c>
      <c r="AV9" s="29" t="s">
        <v>155</v>
      </c>
      <c r="AW9" s="29" t="s">
        <v>156</v>
      </c>
      <c r="AX9" s="29" t="s">
        <v>157</v>
      </c>
      <c r="AY9" s="29" t="s">
        <v>158</v>
      </c>
      <c r="AZ9" s="29" t="s">
        <v>159</v>
      </c>
      <c r="BA9" s="29" t="s">
        <v>160</v>
      </c>
      <c r="BB9" s="29" t="s">
        <v>161</v>
      </c>
      <c r="BC9" s="29" t="s">
        <v>162</v>
      </c>
      <c r="BD9" s="29" t="s">
        <v>163</v>
      </c>
      <c r="BE9" s="29" t="s">
        <v>164</v>
      </c>
      <c r="BF9" s="29" t="s">
        <v>165</v>
      </c>
    </row>
    <row r="10" spans="1:58" s="14" customFormat="1" ht="12.75" customHeight="1">
      <c r="B10" s="355"/>
      <c r="C10" s="412"/>
      <c r="D10" s="413"/>
      <c r="E10" s="412"/>
      <c r="F10" s="53" t="s">
        <v>166</v>
      </c>
      <c r="G10" s="44"/>
      <c r="H10" s="31" t="s">
        <v>167</v>
      </c>
      <c r="I10" s="31" t="s">
        <v>168</v>
      </c>
      <c r="J10" s="31" t="s">
        <v>169</v>
      </c>
      <c r="K10" s="31" t="s">
        <v>170</v>
      </c>
      <c r="L10" s="31" t="s">
        <v>171</v>
      </c>
      <c r="M10" s="32" t="s">
        <v>172</v>
      </c>
      <c r="N10" s="31" t="s">
        <v>173</v>
      </c>
      <c r="O10" s="31" t="s">
        <v>174</v>
      </c>
      <c r="P10" s="44"/>
      <c r="Q10" s="31" t="s">
        <v>175</v>
      </c>
      <c r="R10" s="31" t="s">
        <v>176</v>
      </c>
      <c r="S10" s="31" t="s">
        <v>177</v>
      </c>
      <c r="T10" s="36" t="s">
        <v>178</v>
      </c>
      <c r="U10" s="31" t="s">
        <v>179</v>
      </c>
      <c r="V10" s="31" t="s">
        <v>180</v>
      </c>
      <c r="W10" s="31" t="s">
        <v>181</v>
      </c>
      <c r="X10" s="31" t="s">
        <v>182</v>
      </c>
      <c r="Y10" s="44"/>
      <c r="Z10" s="31" t="s">
        <v>183</v>
      </c>
      <c r="AA10" s="31" t="s">
        <v>184</v>
      </c>
      <c r="AB10" s="31" t="s">
        <v>185</v>
      </c>
      <c r="AC10" s="31" t="s">
        <v>186</v>
      </c>
      <c r="AD10" s="31" t="s">
        <v>187</v>
      </c>
      <c r="AE10" s="31" t="s">
        <v>188</v>
      </c>
      <c r="AF10" s="31" t="s">
        <v>189</v>
      </c>
      <c r="AG10" s="31" t="s">
        <v>190</v>
      </c>
      <c r="AH10" s="31" t="s">
        <v>191</v>
      </c>
      <c r="AI10" s="31" t="s">
        <v>192</v>
      </c>
      <c r="AJ10" s="31" t="s">
        <v>193</v>
      </c>
      <c r="AK10" s="31" t="s">
        <v>194</v>
      </c>
      <c r="AL10" s="31" t="s">
        <v>195</v>
      </c>
      <c r="AM10" s="31" t="s">
        <v>196</v>
      </c>
      <c r="AN10" s="31" t="s">
        <v>197</v>
      </c>
      <c r="AO10" s="31" t="s">
        <v>198</v>
      </c>
      <c r="AP10" s="31" t="s">
        <v>199</v>
      </c>
      <c r="AQ10" s="31" t="s">
        <v>200</v>
      </c>
      <c r="AR10" s="31" t="s">
        <v>201</v>
      </c>
      <c r="AS10" s="31" t="s">
        <v>202</v>
      </c>
      <c r="AT10" s="31" t="s">
        <v>203</v>
      </c>
      <c r="AU10" s="31" t="s">
        <v>204</v>
      </c>
      <c r="AV10" s="31" t="s">
        <v>205</v>
      </c>
      <c r="AW10" s="31" t="s">
        <v>206</v>
      </c>
      <c r="AX10" s="31" t="s">
        <v>207</v>
      </c>
      <c r="AY10" s="31" t="s">
        <v>208</v>
      </c>
      <c r="AZ10" s="31" t="s">
        <v>209</v>
      </c>
      <c r="BA10" s="31" t="s">
        <v>210</v>
      </c>
      <c r="BB10" s="31" t="s">
        <v>211</v>
      </c>
      <c r="BC10" s="31" t="s">
        <v>212</v>
      </c>
      <c r="BD10" s="31" t="s">
        <v>213</v>
      </c>
      <c r="BE10" s="31" t="s">
        <v>214</v>
      </c>
      <c r="BF10" s="31" t="s">
        <v>215</v>
      </c>
    </row>
    <row r="11" spans="1:58" s="14" customFormat="1">
      <c r="B11" s="355"/>
      <c r="C11" s="412"/>
      <c r="D11" s="413"/>
      <c r="E11" s="412"/>
      <c r="F11" s="54" t="s">
        <v>364</v>
      </c>
      <c r="G11" s="44"/>
      <c r="H11" s="29" t="s">
        <v>217</v>
      </c>
      <c r="I11" s="29" t="s">
        <v>217</v>
      </c>
      <c r="J11" s="29" t="s">
        <v>218</v>
      </c>
      <c r="K11" s="29" t="s">
        <v>218</v>
      </c>
      <c r="L11" s="29" t="s">
        <v>219</v>
      </c>
      <c r="M11" s="30" t="s">
        <v>219</v>
      </c>
      <c r="N11" s="29" t="s">
        <v>220</v>
      </c>
      <c r="O11" s="29" t="s">
        <v>220</v>
      </c>
      <c r="P11" s="44"/>
      <c r="Q11" s="29" t="s">
        <v>221</v>
      </c>
      <c r="R11" s="29" t="s">
        <v>222</v>
      </c>
      <c r="S11" s="29" t="s">
        <v>222</v>
      </c>
      <c r="T11" s="35" t="s">
        <v>223</v>
      </c>
      <c r="U11" s="29" t="s">
        <v>223</v>
      </c>
      <c r="V11" s="29" t="s">
        <v>224</v>
      </c>
      <c r="W11" s="29" t="s">
        <v>224</v>
      </c>
      <c r="X11" s="29" t="s">
        <v>225</v>
      </c>
      <c r="Y11" s="44"/>
      <c r="Z11" s="29" t="s">
        <v>225</v>
      </c>
      <c r="AA11" s="29" t="s">
        <v>225</v>
      </c>
      <c r="AB11" s="29" t="s">
        <v>226</v>
      </c>
      <c r="AC11" s="29" t="s">
        <v>226</v>
      </c>
      <c r="AD11" s="29" t="s">
        <v>226</v>
      </c>
      <c r="AE11" s="29" t="s">
        <v>226</v>
      </c>
      <c r="AF11" s="180" t="s">
        <v>227</v>
      </c>
      <c r="AG11" s="180" t="s">
        <v>227</v>
      </c>
      <c r="AH11" s="180" t="s">
        <v>227</v>
      </c>
      <c r="AI11" s="180" t="s">
        <v>227</v>
      </c>
      <c r="AJ11" s="180" t="s">
        <v>228</v>
      </c>
      <c r="AK11" s="180" t="s">
        <v>228</v>
      </c>
      <c r="AL11" s="180" t="s">
        <v>228</v>
      </c>
      <c r="AM11" s="180" t="s">
        <v>228</v>
      </c>
      <c r="AN11" s="180" t="s">
        <v>229</v>
      </c>
      <c r="AO11" s="180" t="s">
        <v>229</v>
      </c>
      <c r="AP11" s="180" t="s">
        <v>229</v>
      </c>
      <c r="AQ11" s="180" t="s">
        <v>229</v>
      </c>
      <c r="AR11" s="180" t="s">
        <v>230</v>
      </c>
      <c r="AS11" s="180" t="s">
        <v>230</v>
      </c>
      <c r="AT11" s="180" t="s">
        <v>230</v>
      </c>
      <c r="AU11" s="180" t="s">
        <v>230</v>
      </c>
      <c r="AV11" s="180" t="s">
        <v>231</v>
      </c>
      <c r="AW11" s="180" t="s">
        <v>231</v>
      </c>
      <c r="AX11" s="180" t="s">
        <v>231</v>
      </c>
      <c r="AY11" s="180" t="s">
        <v>231</v>
      </c>
      <c r="AZ11" s="180" t="s">
        <v>232</v>
      </c>
      <c r="BA11" s="180" t="s">
        <v>232</v>
      </c>
      <c r="BB11" s="180" t="s">
        <v>232</v>
      </c>
      <c r="BC11" s="180" t="s">
        <v>232</v>
      </c>
      <c r="BD11" s="180" t="s">
        <v>233</v>
      </c>
      <c r="BE11" s="180" t="s">
        <v>233</v>
      </c>
      <c r="BF11" s="180" t="s">
        <v>233</v>
      </c>
    </row>
    <row r="12" spans="1:58" s="14" customFormat="1">
      <c r="B12" s="410" t="s">
        <v>71</v>
      </c>
      <c r="C12" s="411"/>
      <c r="D12" s="411"/>
      <c r="E12" s="411"/>
      <c r="F12" s="411"/>
      <c r="G12" s="51"/>
      <c r="H12" s="48"/>
      <c r="I12" s="48"/>
      <c r="J12" s="48"/>
      <c r="K12" s="48"/>
      <c r="L12" s="48"/>
      <c r="M12" s="49"/>
      <c r="N12" s="48"/>
      <c r="O12" s="48"/>
      <c r="P12" s="51"/>
      <c r="Q12" s="48"/>
      <c r="R12" s="48"/>
      <c r="S12" s="48"/>
      <c r="T12" s="50"/>
      <c r="U12" s="48"/>
      <c r="V12" s="48"/>
      <c r="W12" s="48"/>
      <c r="X12" s="48"/>
      <c r="Y12" s="51"/>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14" customFormat="1">
      <c r="B13" s="26" t="s">
        <v>365</v>
      </c>
      <c r="C13" s="26"/>
      <c r="D13" s="202" t="s">
        <v>366</v>
      </c>
      <c r="E13" s="3" t="s">
        <v>367</v>
      </c>
      <c r="F13" s="444"/>
      <c r="G13" s="44"/>
      <c r="H13" s="12"/>
      <c r="I13" s="46">
        <v>2.1649000000000002E-2</v>
      </c>
      <c r="J13" s="21"/>
      <c r="K13" s="38">
        <v>2.3129E-2</v>
      </c>
      <c r="L13" s="20"/>
      <c r="M13" s="38">
        <v>2.3116000000000001E-2</v>
      </c>
      <c r="N13" s="20"/>
      <c r="O13" s="38">
        <v>2.4527E-2</v>
      </c>
      <c r="P13" s="44"/>
      <c r="Q13" s="38">
        <v>2.4527E-2</v>
      </c>
      <c r="R13" s="224"/>
      <c r="S13" s="38">
        <v>2.6270000000000002E-2</v>
      </c>
      <c r="T13" s="224"/>
      <c r="U13" s="38">
        <v>3.0446000000000001E-2</v>
      </c>
      <c r="V13" s="224"/>
      <c r="W13" s="38">
        <v>4.0426999999999998E-2</v>
      </c>
      <c r="X13" s="224"/>
      <c r="Y13" s="44"/>
      <c r="Z13" s="242">
        <v>4.0669999999999998E-2</v>
      </c>
      <c r="AA13" s="242">
        <v>4.0669999999999998E-2</v>
      </c>
      <c r="AB13" s="224"/>
      <c r="AC13" s="224"/>
      <c r="AD13" s="226">
        <v>4.2037999999999999E-2</v>
      </c>
      <c r="AE13" s="226">
        <v>4.2037999999999999E-2</v>
      </c>
      <c r="AF13" s="224"/>
      <c r="AG13" s="224"/>
      <c r="AH13" s="226">
        <v>4.2145000000000002E-2</v>
      </c>
      <c r="AI13" s="226">
        <v>4.2145000000000002E-2</v>
      </c>
      <c r="AJ13" s="224"/>
      <c r="AK13" s="224"/>
      <c r="AL13" s="226"/>
      <c r="AM13" s="224"/>
      <c r="AN13" s="226"/>
      <c r="AO13" s="224"/>
      <c r="AP13" s="226"/>
      <c r="AQ13" s="224"/>
      <c r="AR13" s="226"/>
      <c r="AS13" s="224"/>
      <c r="AT13" s="226"/>
      <c r="AU13" s="224"/>
      <c r="AV13" s="226"/>
      <c r="AW13" s="224"/>
      <c r="AX13" s="226"/>
      <c r="AY13" s="224"/>
      <c r="AZ13" s="226"/>
      <c r="BA13" s="224"/>
      <c r="BB13" s="226"/>
      <c r="BC13" s="224"/>
      <c r="BD13" s="226"/>
      <c r="BE13" s="224"/>
      <c r="BF13" s="226"/>
    </row>
    <row r="14" spans="1:58" s="14" customFormat="1">
      <c r="B14" s="26" t="s">
        <v>368</v>
      </c>
      <c r="C14" s="464" t="s">
        <v>369</v>
      </c>
      <c r="D14" s="202" t="s">
        <v>366</v>
      </c>
      <c r="E14" s="3" t="s">
        <v>367</v>
      </c>
      <c r="F14" s="462"/>
      <c r="G14" s="44"/>
      <c r="H14" s="38">
        <v>2.1361000000000002E-2</v>
      </c>
      <c r="I14" s="460"/>
      <c r="J14" s="38">
        <v>2.1649000000000002E-2</v>
      </c>
      <c r="K14" s="458"/>
      <c r="L14" s="38">
        <v>2.3129E-2</v>
      </c>
      <c r="M14" s="456"/>
      <c r="N14" s="38">
        <v>2.3116000000000001E-2</v>
      </c>
      <c r="O14" s="456"/>
      <c r="P14" s="44"/>
      <c r="Q14" s="400"/>
      <c r="R14" s="38">
        <v>2.4527E-2</v>
      </c>
      <c r="S14" s="400"/>
      <c r="T14" s="38">
        <v>2.6270000000000002E-2</v>
      </c>
      <c r="U14" s="400"/>
      <c r="V14" s="38">
        <f>0.030446+0.012483</f>
        <v>4.2929000000000002E-2</v>
      </c>
      <c r="W14" s="400"/>
      <c r="X14" s="38">
        <v>4.0426999999999998E-2</v>
      </c>
      <c r="Y14" s="44"/>
      <c r="Z14" s="400"/>
      <c r="AA14" s="400"/>
      <c r="AB14" s="242">
        <v>4.0669999999999998E-2</v>
      </c>
      <c r="AC14" s="242">
        <v>4.0669999999999998E-2</v>
      </c>
      <c r="AD14" s="400"/>
      <c r="AE14" s="400"/>
      <c r="AF14" s="242">
        <v>4.2037999999999999E-2</v>
      </c>
      <c r="AG14" s="242">
        <v>4.2037999999999999E-2</v>
      </c>
      <c r="AH14" s="400"/>
      <c r="AI14" s="400"/>
      <c r="AJ14" s="242">
        <v>4.2145000000000002E-2</v>
      </c>
      <c r="AK14" s="242"/>
      <c r="AL14" s="400"/>
      <c r="AM14" s="242"/>
      <c r="AN14" s="400"/>
      <c r="AO14" s="242"/>
      <c r="AP14" s="400"/>
      <c r="AQ14" s="242"/>
      <c r="AR14" s="400"/>
      <c r="AS14" s="242"/>
      <c r="AT14" s="400"/>
      <c r="AU14" s="242"/>
      <c r="AV14" s="400"/>
      <c r="AW14" s="242"/>
      <c r="AX14" s="400"/>
      <c r="AY14" s="242"/>
      <c r="AZ14" s="400"/>
      <c r="BA14" s="242"/>
      <c r="BB14" s="400"/>
      <c r="BC14" s="242"/>
      <c r="BD14" s="400"/>
      <c r="BE14" s="242"/>
      <c r="BF14" s="400"/>
    </row>
    <row r="15" spans="1:58" s="14" customFormat="1" ht="42" customHeight="1">
      <c r="B15" s="26" t="s">
        <v>370</v>
      </c>
      <c r="C15" s="465"/>
      <c r="D15" s="202" t="s">
        <v>371</v>
      </c>
      <c r="E15" s="3" t="s">
        <v>302</v>
      </c>
      <c r="F15" s="462"/>
      <c r="G15" s="44"/>
      <c r="H15" s="47">
        <v>3</v>
      </c>
      <c r="I15" s="461"/>
      <c r="J15" s="148">
        <v>2.4</v>
      </c>
      <c r="K15" s="459"/>
      <c r="L15" s="148">
        <v>1.8</v>
      </c>
      <c r="M15" s="457"/>
      <c r="N15" s="148">
        <v>3.8211141420510399</v>
      </c>
      <c r="O15" s="457"/>
      <c r="P15" s="44"/>
      <c r="Q15" s="401"/>
      <c r="R15" s="148">
        <v>3.3906618707162863</v>
      </c>
      <c r="S15" s="401"/>
      <c r="T15" s="148">
        <v>2.9462716452876094</v>
      </c>
      <c r="U15" s="401"/>
      <c r="V15" s="150">
        <v>1.1073457872565307</v>
      </c>
      <c r="W15" s="401"/>
      <c r="X15" s="148">
        <v>4.5872469714375299</v>
      </c>
      <c r="Y15" s="44"/>
      <c r="Z15" s="401"/>
      <c r="AA15" s="401"/>
      <c r="AB15" s="148">
        <v>12.9870399244827</v>
      </c>
      <c r="AC15" s="148">
        <v>12.9870399244827</v>
      </c>
      <c r="AD15" s="401"/>
      <c r="AE15" s="401"/>
      <c r="AF15" s="295">
        <v>8.26377177348445</v>
      </c>
      <c r="AG15" s="295">
        <v>8.26377177348445</v>
      </c>
      <c r="AH15" s="401"/>
      <c r="AI15" s="401"/>
      <c r="AJ15" s="295">
        <v>3.35570040693975</v>
      </c>
      <c r="AK15" s="148"/>
      <c r="AL15" s="401"/>
      <c r="AM15" s="148"/>
      <c r="AN15" s="401"/>
      <c r="AO15" s="148"/>
      <c r="AP15" s="401"/>
      <c r="AQ15" s="148"/>
      <c r="AR15" s="401"/>
      <c r="AS15" s="148"/>
      <c r="AT15" s="401"/>
      <c r="AU15" s="148"/>
      <c r="AV15" s="401"/>
      <c r="AW15" s="148"/>
      <c r="AX15" s="401"/>
      <c r="AY15" s="148"/>
      <c r="AZ15" s="401"/>
      <c r="BA15" s="148"/>
      <c r="BB15" s="401"/>
      <c r="BC15" s="148"/>
      <c r="BD15" s="401"/>
      <c r="BE15" s="148"/>
      <c r="BF15" s="401"/>
    </row>
    <row r="16" spans="1:58" s="14" customFormat="1">
      <c r="B16" s="410" t="s">
        <v>67</v>
      </c>
      <c r="C16" s="411"/>
      <c r="D16" s="411"/>
      <c r="E16" s="411"/>
      <c r="F16" s="411"/>
      <c r="G16" s="51"/>
      <c r="H16" s="48"/>
      <c r="I16" s="48"/>
      <c r="J16" s="48"/>
      <c r="K16" s="48"/>
      <c r="L16" s="48"/>
      <c r="M16" s="49"/>
      <c r="N16" s="48"/>
      <c r="O16" s="48"/>
      <c r="P16" s="51"/>
      <c r="Q16" s="48"/>
      <c r="R16" s="48"/>
      <c r="S16" s="48"/>
      <c r="T16" s="50"/>
      <c r="U16" s="48"/>
      <c r="V16" s="48"/>
      <c r="W16" s="48"/>
      <c r="X16" s="48"/>
      <c r="Y16" s="51"/>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14" customFormat="1" ht="12.75" customHeight="1">
      <c r="B17" s="407" t="s">
        <v>372</v>
      </c>
      <c r="C17" s="408"/>
      <c r="D17" s="409"/>
      <c r="E17" s="3" t="s">
        <v>297</v>
      </c>
      <c r="F17" s="436"/>
      <c r="G17" s="44"/>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5"/>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5"/>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f t="shared" si="4"/>
        <v>4.5511924378137392E-2</v>
      </c>
      <c r="AG17" s="5">
        <f t="shared" si="4"/>
        <v>4.5511924378137392E-2</v>
      </c>
      <c r="AH17" s="5" t="str">
        <f t="shared" si="4"/>
        <v/>
      </c>
      <c r="AI17" s="5" t="str">
        <f t="shared" si="4"/>
        <v/>
      </c>
      <c r="AJ17" s="5">
        <f t="shared" si="4"/>
        <v>4.3559259936504759E-2</v>
      </c>
      <c r="AK17" s="5" t="str">
        <f>IF(AK14="","",AK14*(1+AK15/100))</f>
        <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5">
      <c r="A18" s="55"/>
      <c r="B18" s="397" t="s">
        <v>373</v>
      </c>
      <c r="C18" s="398"/>
      <c r="D18" s="399"/>
      <c r="E18" s="11" t="s">
        <v>275</v>
      </c>
      <c r="F18" s="463"/>
      <c r="G18" s="44"/>
      <c r="H18" s="5">
        <f>IF(H13="",IF(H17="","-",H17*10),H13*10)</f>
        <v>0.22001830000000003</v>
      </c>
      <c r="I18" s="5">
        <f>IF(I13="",IF(I17="","-",I17*10),I13*10)</f>
        <v>0.21649000000000002</v>
      </c>
      <c r="J18" s="5">
        <f t="shared" ref="J18:O18" si="5">IF(J13="",IF(J17="","-",J17*10),J13*10)</f>
        <v>0.22168576000000001</v>
      </c>
      <c r="K18" s="5">
        <f t="shared" si="5"/>
        <v>0.23129</v>
      </c>
      <c r="L18" s="5">
        <f t="shared" si="5"/>
        <v>0.23545322000000002</v>
      </c>
      <c r="M18" s="5">
        <f t="shared" si="5"/>
        <v>0.23116</v>
      </c>
      <c r="N18" s="5">
        <f>IF(N13="",IF(N17="","-",N17*10),N13*10)</f>
        <v>0.23999288745076519</v>
      </c>
      <c r="O18" s="5">
        <f t="shared" si="5"/>
        <v>0.24526999999999999</v>
      </c>
      <c r="P18" s="44"/>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4"/>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f t="shared" ref="AE18:BF18" si="9">IF(AE13="",IF(AE17="","-",AE17*10),AE13*10)</f>
        <v>0.42037999999999998</v>
      </c>
      <c r="AF18" s="5">
        <f t="shared" si="9"/>
        <v>0.45511924378137392</v>
      </c>
      <c r="AG18" s="5">
        <f t="shared" si="9"/>
        <v>0.45511924378137392</v>
      </c>
      <c r="AH18" s="5">
        <f t="shared" si="9"/>
        <v>0.42144999999999999</v>
      </c>
      <c r="AI18" s="5">
        <f t="shared" si="9"/>
        <v>0.42144999999999999</v>
      </c>
      <c r="AJ18" s="5">
        <f t="shared" si="9"/>
        <v>0.43559259936504757</v>
      </c>
      <c r="AK18" s="5" t="str">
        <f>IF(AK13="",IF(AK17="","-",AK17*10),AK13*10)</f>
        <v>-</v>
      </c>
      <c r="AL18" s="5" t="str">
        <f t="shared" si="9"/>
        <v>-</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6"/>
      <c r="C19" s="56"/>
      <c r="D19" s="56"/>
      <c r="G19" s="57"/>
      <c r="P19" s="57"/>
      <c r="Y19" s="57"/>
      <c r="Z19" s="57"/>
    </row>
    <row r="20" spans="1:58" s="14" customFormat="1">
      <c r="D20" s="56"/>
      <c r="G20" s="57"/>
      <c r="P20" s="58"/>
      <c r="Y20" s="58"/>
      <c r="Z20" s="58"/>
    </row>
    <row r="21" spans="1:58" hidden="1">
      <c r="B21" s="6"/>
      <c r="C21" s="6"/>
      <c r="G21" s="28"/>
      <c r="P21" s="37"/>
      <c r="Y21" s="37"/>
      <c r="Z21" s="37"/>
    </row>
    <row r="22" spans="1:58" hidden="1">
      <c r="G22" s="28"/>
      <c r="P22" s="37"/>
      <c r="Y22" s="37"/>
      <c r="Z22" s="37"/>
    </row>
    <row r="23" spans="1:58" hidden="1">
      <c r="D23"/>
      <c r="P23" s="37"/>
      <c r="Y23" s="37"/>
      <c r="Z23" s="37"/>
    </row>
    <row r="24" spans="1:58" hidden="1">
      <c r="B24" s="22"/>
      <c r="C24" s="22"/>
      <c r="D24" s="23"/>
      <c r="E24" s="23"/>
      <c r="F24" s="23"/>
      <c r="H24" s="23"/>
    </row>
    <row r="25" spans="1:58" hidden="1">
      <c r="D25" s="41"/>
      <c r="E25" s="41"/>
      <c r="F25" s="41"/>
      <c r="H25" s="41"/>
    </row>
    <row r="26" spans="1:58" hidden="1">
      <c r="D26" s="42"/>
      <c r="E26" s="42"/>
      <c r="F26" s="42"/>
      <c r="H26" s="41"/>
    </row>
    <row r="27" spans="1:58" hidden="1">
      <c r="D27" s="43"/>
      <c r="E27" s="43"/>
      <c r="F27" s="43"/>
      <c r="H27" s="43"/>
    </row>
  </sheetData>
  <mergeCells count="39">
    <mergeCell ref="B17:D17"/>
    <mergeCell ref="F13:F15"/>
    <mergeCell ref="F17:F18"/>
    <mergeCell ref="B12:F12"/>
    <mergeCell ref="B16:F16"/>
    <mergeCell ref="B18:D18"/>
    <mergeCell ref="C14:C15"/>
    <mergeCell ref="E6:E11"/>
    <mergeCell ref="D6:D11"/>
    <mergeCell ref="C6:C11"/>
    <mergeCell ref="B6:B11"/>
    <mergeCell ref="F6:F7"/>
    <mergeCell ref="AD14:AD15"/>
    <mergeCell ref="H6:O6"/>
    <mergeCell ref="H7:O7"/>
    <mergeCell ref="Q14:Q15"/>
    <mergeCell ref="S14:S15"/>
    <mergeCell ref="U14:U15"/>
    <mergeCell ref="W14:W15"/>
    <mergeCell ref="AA14:AA15"/>
    <mergeCell ref="M14:M15"/>
    <mergeCell ref="K14:K15"/>
    <mergeCell ref="I14:I15"/>
    <mergeCell ref="O14:O15"/>
    <mergeCell ref="Z14:Z15"/>
    <mergeCell ref="AE14:AE15"/>
    <mergeCell ref="AZ14:AZ15"/>
    <mergeCell ref="BB14:BB15"/>
    <mergeCell ref="BD14:BD15"/>
    <mergeCell ref="BF14:BF15"/>
    <mergeCell ref="AP14:AP15"/>
    <mergeCell ref="AR14:AR15"/>
    <mergeCell ref="AT14:AT15"/>
    <mergeCell ref="AV14:AV15"/>
    <mergeCell ref="AX14:AX15"/>
    <mergeCell ref="AH14:AH15"/>
    <mergeCell ref="AL14:AL15"/>
    <mergeCell ref="AN14:AN15"/>
    <mergeCell ref="AI14:AI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80"/>
  <sheetViews>
    <sheetView zoomScaleNormal="100" workbookViewId="0"/>
  </sheetViews>
  <sheetFormatPr defaultColWidth="0" defaultRowHeight="13.5" zeroHeight="1"/>
  <cols>
    <col min="1" max="1" width="9" customWidth="1"/>
    <col min="2" max="2" width="12.61328125" customWidth="1"/>
    <col min="3" max="3" width="9" customWidth="1"/>
    <col min="4" max="4" width="19.765625" customWidth="1"/>
    <col min="5" max="5" width="25" customWidth="1"/>
    <col min="6" max="6" width="2.4609375" customWidth="1"/>
    <col min="7" max="14" width="15.61328125" customWidth="1"/>
    <col min="15" max="15" width="2.4609375" customWidth="1"/>
    <col min="16" max="23" width="15.61328125" customWidth="1"/>
    <col min="24" max="24" width="2.4609375" customWidth="1"/>
    <col min="25" max="25" width="17" customWidth="1"/>
    <col min="26" max="57" width="15.61328125" customWidth="1"/>
    <col min="58" max="60" width="0" hidden="1" customWidth="1"/>
    <col min="61" max="16384" width="9.23046875" hidden="1"/>
  </cols>
  <sheetData>
    <row r="1" spans="1:60" s="2" customFormat="1" ht="12.75" customHeight="1"/>
    <row r="2" spans="1:60" s="2" customFormat="1" ht="18.75" customHeight="1">
      <c r="B2" s="40" t="s">
        <v>374</v>
      </c>
      <c r="C2" s="40"/>
      <c r="D2" s="40"/>
      <c r="E2" s="40"/>
      <c r="F2" s="40"/>
    </row>
    <row r="3" spans="1:60" s="2" customFormat="1" ht="28.5" customHeight="1">
      <c r="B3" s="368" t="s">
        <v>375</v>
      </c>
      <c r="C3" s="368"/>
      <c r="D3" s="368"/>
      <c r="E3" s="368"/>
      <c r="F3" s="368"/>
      <c r="G3" s="368"/>
      <c r="H3" s="368"/>
      <c r="I3" s="39"/>
      <c r="J3" s="39"/>
      <c r="K3" s="39"/>
      <c r="L3" s="39"/>
      <c r="M3" s="39"/>
      <c r="N3" s="39"/>
      <c r="O3" s="39"/>
      <c r="P3" s="39"/>
      <c r="Q3" s="39"/>
      <c r="X3" s="39"/>
      <c r="Y3" s="39"/>
    </row>
    <row r="4" spans="1:60" s="2" customFormat="1" ht="12.75" customHeight="1"/>
    <row r="5" spans="1:60" s="14" customFormat="1">
      <c r="G5" s="55"/>
      <c r="P5" s="55"/>
    </row>
    <row r="6" spans="1:60">
      <c r="A6" s="90"/>
      <c r="B6" s="91" t="s">
        <v>376</v>
      </c>
      <c r="C6" s="90"/>
      <c r="D6" s="90"/>
      <c r="E6" s="90"/>
      <c r="F6" s="90"/>
      <c r="G6" s="90"/>
      <c r="H6" s="90"/>
      <c r="I6" s="90"/>
      <c r="J6" s="90"/>
      <c r="K6" s="90"/>
      <c r="L6" s="90"/>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466"/>
      <c r="BA6" s="466"/>
      <c r="BB6" s="466"/>
      <c r="BC6" s="466"/>
      <c r="BD6" s="466"/>
      <c r="BE6" s="466"/>
      <c r="BF6" s="466"/>
      <c r="BG6" s="466"/>
      <c r="BH6" s="466"/>
    </row>
    <row r="7" spans="1:60" s="14" customFormat="1"/>
    <row r="8" spans="1:60">
      <c r="A8" s="14"/>
      <c r="B8" s="474" t="s">
        <v>377</v>
      </c>
      <c r="C8" s="470" t="s">
        <v>378</v>
      </c>
      <c r="D8" s="469" t="s">
        <v>95</v>
      </c>
      <c r="E8" s="471"/>
      <c r="F8" s="28"/>
      <c r="G8" s="386" t="s">
        <v>97</v>
      </c>
      <c r="H8" s="387"/>
      <c r="I8" s="387"/>
      <c r="J8" s="387"/>
      <c r="K8" s="387"/>
      <c r="L8" s="387"/>
      <c r="M8" s="387"/>
      <c r="N8" s="388"/>
      <c r="O8" s="136"/>
      <c r="P8" s="229" t="s">
        <v>98</v>
      </c>
      <c r="Q8" s="230"/>
      <c r="R8" s="230"/>
      <c r="S8" s="230"/>
      <c r="T8" s="230"/>
      <c r="U8" s="230"/>
      <c r="V8" s="230"/>
      <c r="W8" s="230"/>
      <c r="X8" s="28"/>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1"/>
    </row>
    <row r="9" spans="1:60" ht="12.75" customHeight="1">
      <c r="A9" s="14"/>
      <c r="B9" s="474"/>
      <c r="C9" s="470"/>
      <c r="D9" s="469"/>
      <c r="E9" s="472"/>
      <c r="F9" s="28"/>
      <c r="G9" s="356" t="s">
        <v>99</v>
      </c>
      <c r="H9" s="357"/>
      <c r="I9" s="357"/>
      <c r="J9" s="357"/>
      <c r="K9" s="357"/>
      <c r="L9" s="357"/>
      <c r="M9" s="357"/>
      <c r="N9" s="358"/>
      <c r="O9" s="136"/>
      <c r="P9" s="232" t="s">
        <v>100</v>
      </c>
      <c r="Q9" s="233"/>
      <c r="R9" s="233"/>
      <c r="S9" s="233"/>
      <c r="T9" s="233"/>
      <c r="U9" s="233"/>
      <c r="V9" s="233"/>
      <c r="W9" s="233"/>
      <c r="X9" s="28"/>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4"/>
    </row>
    <row r="10" spans="1:60" ht="25.5" customHeight="1">
      <c r="A10" s="14"/>
      <c r="B10" s="474"/>
      <c r="C10" s="470"/>
      <c r="D10" s="469"/>
      <c r="E10" s="97" t="s">
        <v>101</v>
      </c>
      <c r="F10" s="28"/>
      <c r="G10" s="33" t="s">
        <v>102</v>
      </c>
      <c r="H10" s="33" t="s">
        <v>103</v>
      </c>
      <c r="I10" s="33" t="s">
        <v>104</v>
      </c>
      <c r="J10" s="33" t="s">
        <v>105</v>
      </c>
      <c r="K10" s="33" t="s">
        <v>106</v>
      </c>
      <c r="L10" s="34" t="s">
        <v>107</v>
      </c>
      <c r="M10" s="33" t="s">
        <v>108</v>
      </c>
      <c r="N10" s="33" t="s">
        <v>109</v>
      </c>
      <c r="O10" s="28"/>
      <c r="P10" s="29" t="s">
        <v>110</v>
      </c>
      <c r="Q10" s="29" t="s">
        <v>111</v>
      </c>
      <c r="R10" s="29" t="s">
        <v>112</v>
      </c>
      <c r="S10" s="35" t="s">
        <v>113</v>
      </c>
      <c r="T10" s="29" t="s">
        <v>114</v>
      </c>
      <c r="U10" s="29" t="s">
        <v>115</v>
      </c>
      <c r="V10" s="29" t="s">
        <v>116</v>
      </c>
      <c r="W10" s="29" t="s">
        <v>117</v>
      </c>
      <c r="X10" s="28"/>
      <c r="Y10" s="29" t="s">
        <v>118</v>
      </c>
      <c r="Z10" s="29" t="s">
        <v>118</v>
      </c>
      <c r="AA10" s="29" t="s">
        <v>119</v>
      </c>
      <c r="AB10" s="29" t="s">
        <v>119</v>
      </c>
      <c r="AC10" s="264" t="s">
        <v>120</v>
      </c>
      <c r="AD10" s="264" t="s">
        <v>120</v>
      </c>
      <c r="AE10" s="265" t="s">
        <v>121</v>
      </c>
      <c r="AF10" s="263" t="s">
        <v>121</v>
      </c>
      <c r="AG10" s="263" t="s">
        <v>122</v>
      </c>
      <c r="AH10" s="263" t="s">
        <v>122</v>
      </c>
      <c r="AI10" s="263" t="s">
        <v>123</v>
      </c>
      <c r="AJ10" s="263" t="s">
        <v>123</v>
      </c>
      <c r="AK10" s="263" t="s">
        <v>124</v>
      </c>
      <c r="AL10" s="263" t="s">
        <v>124</v>
      </c>
      <c r="AM10" s="263" t="s">
        <v>125</v>
      </c>
      <c r="AN10" s="263" t="s">
        <v>125</v>
      </c>
      <c r="AO10" s="263" t="s">
        <v>126</v>
      </c>
      <c r="AP10" s="263" t="s">
        <v>126</v>
      </c>
      <c r="AQ10" s="263" t="s">
        <v>127</v>
      </c>
      <c r="AR10" s="263" t="s">
        <v>127</v>
      </c>
      <c r="AS10" s="263" t="s">
        <v>128</v>
      </c>
      <c r="AT10" s="263" t="s">
        <v>128</v>
      </c>
      <c r="AU10" s="263" t="s">
        <v>129</v>
      </c>
      <c r="AV10" s="263" t="s">
        <v>129</v>
      </c>
      <c r="AW10" s="263" t="s">
        <v>130</v>
      </c>
      <c r="AX10" s="263" t="s">
        <v>130</v>
      </c>
      <c r="AY10" s="263" t="s">
        <v>131</v>
      </c>
      <c r="AZ10" s="263" t="s">
        <v>131</v>
      </c>
      <c r="BA10" s="263" t="s">
        <v>132</v>
      </c>
      <c r="BB10" s="263" t="s">
        <v>132</v>
      </c>
      <c r="BC10" s="263" t="s">
        <v>133</v>
      </c>
      <c r="BD10" s="263" t="s">
        <v>133</v>
      </c>
      <c r="BE10" s="263" t="s">
        <v>134</v>
      </c>
    </row>
    <row r="11" spans="1:60" ht="25.5" customHeight="1">
      <c r="A11" s="14"/>
      <c r="B11" s="474"/>
      <c r="C11" s="470"/>
      <c r="D11" s="469"/>
      <c r="E11" s="97" t="s">
        <v>101</v>
      </c>
      <c r="F11" s="84"/>
      <c r="G11" s="33" t="s">
        <v>102</v>
      </c>
      <c r="H11" s="33" t="s">
        <v>103</v>
      </c>
      <c r="I11" s="33" t="s">
        <v>104</v>
      </c>
      <c r="J11" s="33" t="s">
        <v>105</v>
      </c>
      <c r="K11" s="33" t="s">
        <v>106</v>
      </c>
      <c r="L11" s="34" t="s">
        <v>107</v>
      </c>
      <c r="M11" s="33" t="s">
        <v>108</v>
      </c>
      <c r="N11" s="33" t="s">
        <v>109</v>
      </c>
      <c r="O11" s="84"/>
      <c r="P11" s="29" t="s">
        <v>110</v>
      </c>
      <c r="Q11" s="29" t="s">
        <v>111</v>
      </c>
      <c r="R11" s="29" t="s">
        <v>112</v>
      </c>
      <c r="S11" s="35" t="s">
        <v>113</v>
      </c>
      <c r="T11" s="29" t="s">
        <v>114</v>
      </c>
      <c r="U11" s="29" t="s">
        <v>115</v>
      </c>
      <c r="V11" s="29" t="s">
        <v>116</v>
      </c>
      <c r="W11" s="29" t="s">
        <v>117</v>
      </c>
      <c r="X11" s="84"/>
      <c r="Y11" s="29" t="s">
        <v>118</v>
      </c>
      <c r="Z11" s="29" t="s">
        <v>135</v>
      </c>
      <c r="AA11" s="29" t="s">
        <v>119</v>
      </c>
      <c r="AB11" s="29" t="s">
        <v>136</v>
      </c>
      <c r="AC11" s="29" t="s">
        <v>137</v>
      </c>
      <c r="AD11" s="29" t="s">
        <v>138</v>
      </c>
      <c r="AE11" s="29" t="s">
        <v>139</v>
      </c>
      <c r="AF11" s="29" t="s">
        <v>140</v>
      </c>
      <c r="AG11" s="29" t="s">
        <v>141</v>
      </c>
      <c r="AH11" s="29" t="s">
        <v>142</v>
      </c>
      <c r="AI11" s="29" t="s">
        <v>143</v>
      </c>
      <c r="AJ11" s="29" t="s">
        <v>144</v>
      </c>
      <c r="AK11" s="29" t="s">
        <v>145</v>
      </c>
      <c r="AL11" s="29" t="s">
        <v>146</v>
      </c>
      <c r="AM11" s="29" t="s">
        <v>147</v>
      </c>
      <c r="AN11" s="29" t="s">
        <v>148</v>
      </c>
      <c r="AO11" s="29" t="s">
        <v>149</v>
      </c>
      <c r="AP11" s="29" t="s">
        <v>150</v>
      </c>
      <c r="AQ11" s="29" t="s">
        <v>151</v>
      </c>
      <c r="AR11" s="29" t="s">
        <v>152</v>
      </c>
      <c r="AS11" s="29" t="s">
        <v>153</v>
      </c>
      <c r="AT11" s="29" t="s">
        <v>154</v>
      </c>
      <c r="AU11" s="29" t="s">
        <v>155</v>
      </c>
      <c r="AV11" s="29" t="s">
        <v>156</v>
      </c>
      <c r="AW11" s="29" t="s">
        <v>157</v>
      </c>
      <c r="AX11" s="29" t="s">
        <v>158</v>
      </c>
      <c r="AY11" s="29" t="s">
        <v>159</v>
      </c>
      <c r="AZ11" s="29" t="s">
        <v>160</v>
      </c>
      <c r="BA11" s="29" t="s">
        <v>161</v>
      </c>
      <c r="BB11" s="29" t="s">
        <v>162</v>
      </c>
      <c r="BC11" s="29" t="s">
        <v>163</v>
      </c>
      <c r="BD11" s="29" t="s">
        <v>164</v>
      </c>
      <c r="BE11" s="29" t="s">
        <v>165</v>
      </c>
    </row>
    <row r="12" spans="1:60" ht="15" customHeight="1">
      <c r="A12" s="14"/>
      <c r="B12" s="474"/>
      <c r="C12" s="470"/>
      <c r="D12" s="469"/>
      <c r="E12" s="97" t="s">
        <v>166</v>
      </c>
      <c r="F12" s="28"/>
      <c r="G12" s="31" t="s">
        <v>167</v>
      </c>
      <c r="H12" s="31" t="s">
        <v>168</v>
      </c>
      <c r="I12" s="31" t="s">
        <v>169</v>
      </c>
      <c r="J12" s="31" t="s">
        <v>170</v>
      </c>
      <c r="K12" s="31" t="s">
        <v>171</v>
      </c>
      <c r="L12" s="32" t="s">
        <v>172</v>
      </c>
      <c r="M12" s="31" t="s">
        <v>173</v>
      </c>
      <c r="N12" s="31" t="s">
        <v>174</v>
      </c>
      <c r="O12" s="28"/>
      <c r="P12" s="31" t="s">
        <v>175</v>
      </c>
      <c r="Q12" s="31" t="s">
        <v>176</v>
      </c>
      <c r="R12" s="31" t="s">
        <v>177</v>
      </c>
      <c r="S12" s="36" t="s">
        <v>178</v>
      </c>
      <c r="T12" s="31" t="s">
        <v>179</v>
      </c>
      <c r="U12" s="31" t="s">
        <v>180</v>
      </c>
      <c r="V12" s="31" t="s">
        <v>181</v>
      </c>
      <c r="W12" s="31" t="s">
        <v>182</v>
      </c>
      <c r="X12" s="28"/>
      <c r="Y12" s="31" t="s">
        <v>183</v>
      </c>
      <c r="Z12" s="31" t="s">
        <v>184</v>
      </c>
      <c r="AA12" s="31" t="s">
        <v>185</v>
      </c>
      <c r="AB12" s="31" t="s">
        <v>186</v>
      </c>
      <c r="AC12" s="31" t="s">
        <v>187</v>
      </c>
      <c r="AD12" s="31" t="s">
        <v>188</v>
      </c>
      <c r="AE12" s="31" t="s">
        <v>189</v>
      </c>
      <c r="AF12" s="31" t="s">
        <v>190</v>
      </c>
      <c r="AG12" s="31" t="s">
        <v>191</v>
      </c>
      <c r="AH12" s="31" t="s">
        <v>192</v>
      </c>
      <c r="AI12" s="31" t="s">
        <v>193</v>
      </c>
      <c r="AJ12" s="31" t="s">
        <v>194</v>
      </c>
      <c r="AK12" s="31" t="s">
        <v>195</v>
      </c>
      <c r="AL12" s="31" t="s">
        <v>196</v>
      </c>
      <c r="AM12" s="31" t="s">
        <v>197</v>
      </c>
      <c r="AN12" s="31" t="s">
        <v>198</v>
      </c>
      <c r="AO12" s="31" t="s">
        <v>199</v>
      </c>
      <c r="AP12" s="31" t="s">
        <v>200</v>
      </c>
      <c r="AQ12" s="31" t="s">
        <v>201</v>
      </c>
      <c r="AR12" s="31" t="s">
        <v>202</v>
      </c>
      <c r="AS12" s="31" t="s">
        <v>203</v>
      </c>
      <c r="AT12" s="31" t="s">
        <v>204</v>
      </c>
      <c r="AU12" s="31" t="s">
        <v>205</v>
      </c>
      <c r="AV12" s="31" t="s">
        <v>206</v>
      </c>
      <c r="AW12" s="31" t="s">
        <v>207</v>
      </c>
      <c r="AX12" s="31" t="s">
        <v>208</v>
      </c>
      <c r="AY12" s="31" t="s">
        <v>209</v>
      </c>
      <c r="AZ12" s="31" t="s">
        <v>210</v>
      </c>
      <c r="BA12" s="31" t="s">
        <v>211</v>
      </c>
      <c r="BB12" s="31" t="s">
        <v>212</v>
      </c>
      <c r="BC12" s="31" t="s">
        <v>213</v>
      </c>
      <c r="BD12" s="31" t="s">
        <v>214</v>
      </c>
      <c r="BE12" s="31" t="s">
        <v>215</v>
      </c>
    </row>
    <row r="13" spans="1:60" ht="15" customHeight="1">
      <c r="A13" s="14"/>
      <c r="B13" s="474"/>
      <c r="C13" s="470"/>
      <c r="D13" s="469"/>
      <c r="E13" s="98" t="s">
        <v>364</v>
      </c>
      <c r="F13" s="28"/>
      <c r="G13" s="29" t="s">
        <v>217</v>
      </c>
      <c r="H13" s="29" t="s">
        <v>217</v>
      </c>
      <c r="I13" s="29" t="s">
        <v>218</v>
      </c>
      <c r="J13" s="29" t="s">
        <v>218</v>
      </c>
      <c r="K13" s="29" t="s">
        <v>219</v>
      </c>
      <c r="L13" s="30" t="s">
        <v>219</v>
      </c>
      <c r="M13" s="29" t="s">
        <v>220</v>
      </c>
      <c r="N13" s="29" t="s">
        <v>220</v>
      </c>
      <c r="O13" s="28"/>
      <c r="P13" s="29" t="s">
        <v>221</v>
      </c>
      <c r="Q13" s="29" t="s">
        <v>222</v>
      </c>
      <c r="R13" s="29" t="s">
        <v>222</v>
      </c>
      <c r="S13" s="35" t="s">
        <v>223</v>
      </c>
      <c r="T13" s="29" t="s">
        <v>223</v>
      </c>
      <c r="U13" s="29" t="s">
        <v>224</v>
      </c>
      <c r="V13" s="29" t="s">
        <v>224</v>
      </c>
      <c r="W13" s="29" t="s">
        <v>225</v>
      </c>
      <c r="X13" s="28"/>
      <c r="Y13" s="29" t="s">
        <v>225</v>
      </c>
      <c r="Z13" s="29" t="s">
        <v>225</v>
      </c>
      <c r="AA13" s="29" t="s">
        <v>226</v>
      </c>
      <c r="AB13" s="29" t="s">
        <v>226</v>
      </c>
      <c r="AC13" s="29" t="s">
        <v>226</v>
      </c>
      <c r="AD13" s="29" t="s">
        <v>226</v>
      </c>
      <c r="AE13" s="180" t="s">
        <v>227</v>
      </c>
      <c r="AF13" s="180" t="s">
        <v>227</v>
      </c>
      <c r="AG13" s="180" t="s">
        <v>227</v>
      </c>
      <c r="AH13" s="180" t="s">
        <v>227</v>
      </c>
      <c r="AI13" s="180" t="s">
        <v>228</v>
      </c>
      <c r="AJ13" s="180" t="s">
        <v>228</v>
      </c>
      <c r="AK13" s="180" t="s">
        <v>228</v>
      </c>
      <c r="AL13" s="180" t="s">
        <v>228</v>
      </c>
      <c r="AM13" s="180" t="s">
        <v>229</v>
      </c>
      <c r="AN13" s="180" t="s">
        <v>229</v>
      </c>
      <c r="AO13" s="180" t="s">
        <v>229</v>
      </c>
      <c r="AP13" s="180" t="s">
        <v>229</v>
      </c>
      <c r="AQ13" s="180" t="s">
        <v>230</v>
      </c>
      <c r="AR13" s="180" t="s">
        <v>230</v>
      </c>
      <c r="AS13" s="180" t="s">
        <v>230</v>
      </c>
      <c r="AT13" s="180" t="s">
        <v>230</v>
      </c>
      <c r="AU13" s="180" t="s">
        <v>231</v>
      </c>
      <c r="AV13" s="180" t="s">
        <v>231</v>
      </c>
      <c r="AW13" s="180" t="s">
        <v>231</v>
      </c>
      <c r="AX13" s="180" t="s">
        <v>231</v>
      </c>
      <c r="AY13" s="180" t="s">
        <v>232</v>
      </c>
      <c r="AZ13" s="180" t="s">
        <v>232</v>
      </c>
      <c r="BA13" s="180" t="s">
        <v>232</v>
      </c>
      <c r="BB13" s="180" t="s">
        <v>232</v>
      </c>
      <c r="BC13" s="180" t="s">
        <v>233</v>
      </c>
      <c r="BD13" s="180" t="s">
        <v>233</v>
      </c>
      <c r="BE13" s="180" t="s">
        <v>233</v>
      </c>
    </row>
    <row r="14" spans="1:60" ht="12.75" customHeight="1">
      <c r="A14" s="14"/>
      <c r="B14" s="371" t="s">
        <v>379</v>
      </c>
      <c r="C14" s="95">
        <v>1</v>
      </c>
      <c r="D14" s="96" t="s">
        <v>235</v>
      </c>
      <c r="E14" s="473"/>
      <c r="F14" s="28"/>
      <c r="G14" s="135">
        <v>1.0949858793281448</v>
      </c>
      <c r="H14" s="135">
        <v>1.0949858793281448</v>
      </c>
      <c r="I14" s="135">
        <v>1.0949858793281448</v>
      </c>
      <c r="J14" s="135">
        <v>1.0949858793281448</v>
      </c>
      <c r="K14" s="135">
        <v>1.0949858793281448</v>
      </c>
      <c r="L14" s="135">
        <v>1.0949858793281448</v>
      </c>
      <c r="M14" s="135">
        <v>1.0834385940745799</v>
      </c>
      <c r="N14" s="135">
        <v>1.0834385940745799</v>
      </c>
      <c r="O14" s="28"/>
      <c r="P14" s="135">
        <v>1.0834385940745799</v>
      </c>
      <c r="Q14" s="135">
        <v>1.0890285431507547</v>
      </c>
      <c r="R14" s="135">
        <v>1.089038749889933</v>
      </c>
      <c r="S14" s="135">
        <v>1.0874483229921645</v>
      </c>
      <c r="T14" s="135">
        <v>1.0875029312038718</v>
      </c>
      <c r="U14" s="135">
        <v>1.08585979877342</v>
      </c>
      <c r="V14" s="135">
        <v>1.085848917745023</v>
      </c>
      <c r="W14" s="216">
        <v>1.0898115402143711</v>
      </c>
      <c r="X14" s="28"/>
      <c r="Y14" s="216">
        <v>1.0897993159170496</v>
      </c>
      <c r="Z14" s="216">
        <v>1.0897993159170496</v>
      </c>
      <c r="AA14" s="216">
        <v>1.0953226418779949</v>
      </c>
      <c r="AB14" s="216">
        <v>1.0953226418779949</v>
      </c>
      <c r="AC14" s="294">
        <v>1.0951651983444066</v>
      </c>
      <c r="AD14" s="294">
        <v>1.0951651983444066</v>
      </c>
      <c r="AE14" s="294">
        <v>1.0986825083022833</v>
      </c>
      <c r="AF14" s="294">
        <v>1.0986825083022833</v>
      </c>
      <c r="AG14" s="294">
        <v>1.0984618224528644</v>
      </c>
      <c r="AH14" s="294">
        <v>1.0984618224528644</v>
      </c>
      <c r="AI14" s="294">
        <v>1.1041295409025911</v>
      </c>
      <c r="AJ14" s="88"/>
      <c r="AK14" s="88"/>
      <c r="AL14" s="88"/>
      <c r="AM14" s="88"/>
      <c r="AN14" s="88"/>
      <c r="AO14" s="88"/>
      <c r="AP14" s="88"/>
      <c r="AQ14" s="88"/>
      <c r="AR14" s="88"/>
      <c r="AS14" s="88"/>
      <c r="AT14" s="88"/>
      <c r="AU14" s="88"/>
      <c r="AV14" s="88"/>
      <c r="AW14" s="88"/>
      <c r="AX14" s="88"/>
      <c r="AY14" s="88"/>
      <c r="AZ14" s="88"/>
      <c r="BA14" s="88"/>
      <c r="BB14" s="88"/>
      <c r="BC14" s="88"/>
      <c r="BD14" s="88"/>
      <c r="BE14" s="88"/>
    </row>
    <row r="15" spans="1:60">
      <c r="A15" s="14"/>
      <c r="B15" s="371"/>
      <c r="C15" s="95">
        <v>2</v>
      </c>
      <c r="D15" s="96" t="s">
        <v>237</v>
      </c>
      <c r="E15" s="473"/>
      <c r="F15" s="28"/>
      <c r="G15" s="135">
        <v>1.0708036775576268</v>
      </c>
      <c r="H15" s="135">
        <v>1.0708036775576268</v>
      </c>
      <c r="I15" s="135">
        <v>1.0708036775576268</v>
      </c>
      <c r="J15" s="135">
        <v>1.0708036775576268</v>
      </c>
      <c r="K15" s="135">
        <v>1.0708036775576268</v>
      </c>
      <c r="L15" s="135">
        <v>1.0708036775576268</v>
      </c>
      <c r="M15" s="135">
        <v>1.0708036775576268</v>
      </c>
      <c r="N15" s="135">
        <v>1.0708036775576268</v>
      </c>
      <c r="O15" s="28"/>
      <c r="P15" s="135">
        <v>1.0708036775576268</v>
      </c>
      <c r="Q15" s="135">
        <v>1.0679783265695075</v>
      </c>
      <c r="R15" s="135">
        <v>1.0679827167619282</v>
      </c>
      <c r="S15" s="135">
        <v>1.0679827167619282</v>
      </c>
      <c r="T15" s="135">
        <v>1.0679932251333426</v>
      </c>
      <c r="U15" s="135">
        <v>1.066763623447796</v>
      </c>
      <c r="V15" s="135">
        <v>1.066742956946414</v>
      </c>
      <c r="W15" s="216">
        <v>1.066742956946414</v>
      </c>
      <c r="X15" s="28"/>
      <c r="Y15" s="216">
        <v>1.0667507410333845</v>
      </c>
      <c r="Z15" s="216">
        <v>1.0667507410333845</v>
      </c>
      <c r="AA15" s="216">
        <v>1.078333671009992</v>
      </c>
      <c r="AB15" s="216">
        <v>1.078333671009992</v>
      </c>
      <c r="AC15" s="294">
        <v>1.0783009795088436</v>
      </c>
      <c r="AD15" s="294">
        <v>1.0783009795088436</v>
      </c>
      <c r="AE15" s="294">
        <v>1.0783009795088436</v>
      </c>
      <c r="AF15" s="294">
        <v>1.0783009795088436</v>
      </c>
      <c r="AG15" s="294">
        <v>1.0782670028364925</v>
      </c>
      <c r="AH15" s="294">
        <v>1.0782670028364925</v>
      </c>
      <c r="AI15" s="294">
        <v>1.0800935648716437</v>
      </c>
      <c r="AJ15" s="88"/>
      <c r="AK15" s="88"/>
      <c r="AL15" s="88"/>
      <c r="AM15" s="88"/>
      <c r="AN15" s="88"/>
      <c r="AO15" s="88"/>
      <c r="AP15" s="88"/>
      <c r="AQ15" s="88"/>
      <c r="AR15" s="88"/>
      <c r="AS15" s="88"/>
      <c r="AT15" s="88"/>
      <c r="AU15" s="88"/>
      <c r="AV15" s="88"/>
      <c r="AW15" s="88"/>
      <c r="AX15" s="88"/>
      <c r="AY15" s="88"/>
      <c r="AZ15" s="88"/>
      <c r="BA15" s="88"/>
      <c r="BB15" s="88"/>
      <c r="BC15" s="88"/>
      <c r="BD15" s="88"/>
      <c r="BE15" s="88"/>
    </row>
    <row r="16" spans="1:60">
      <c r="A16" s="14"/>
      <c r="B16" s="371"/>
      <c r="C16" s="95">
        <v>3</v>
      </c>
      <c r="D16" s="96" t="s">
        <v>238</v>
      </c>
      <c r="E16" s="473"/>
      <c r="F16" s="28"/>
      <c r="G16" s="135">
        <v>1.0817492877987211</v>
      </c>
      <c r="H16" s="135">
        <v>1.0817492877987211</v>
      </c>
      <c r="I16" s="135">
        <v>1.0817492877987211</v>
      </c>
      <c r="J16" s="135">
        <v>1.0817492877987211</v>
      </c>
      <c r="K16" s="135">
        <v>1.0817492877987211</v>
      </c>
      <c r="L16" s="135">
        <v>1.0817492877987211</v>
      </c>
      <c r="M16" s="135">
        <v>1.0832986726933644</v>
      </c>
      <c r="N16" s="135">
        <v>1.0832986726933644</v>
      </c>
      <c r="O16" s="28"/>
      <c r="P16" s="135">
        <v>1.0832986726933644</v>
      </c>
      <c r="Q16" s="135">
        <v>1.0826949605071026</v>
      </c>
      <c r="R16" s="135">
        <v>1.0827071120076854</v>
      </c>
      <c r="S16" s="135">
        <v>1.0809673614300677</v>
      </c>
      <c r="T16" s="135">
        <v>1.0810097968527648</v>
      </c>
      <c r="U16" s="135">
        <v>1.0808933110074093</v>
      </c>
      <c r="V16" s="135">
        <v>1.0808916214500004</v>
      </c>
      <c r="W16" s="216">
        <v>1.089365904855816</v>
      </c>
      <c r="X16" s="28"/>
      <c r="Y16" s="216">
        <v>1.0893587922042363</v>
      </c>
      <c r="Z16" s="216">
        <v>1.0893587922042363</v>
      </c>
      <c r="AA16" s="216">
        <v>1.0868009802875453</v>
      </c>
      <c r="AB16" s="216">
        <v>1.0868009802875453</v>
      </c>
      <c r="AC16" s="294">
        <v>1.0866480505233596</v>
      </c>
      <c r="AD16" s="294">
        <v>1.0866480505233596</v>
      </c>
      <c r="AE16" s="294">
        <v>1.0897700754157948</v>
      </c>
      <c r="AF16" s="294">
        <v>1.0897700754157948</v>
      </c>
      <c r="AG16" s="294">
        <v>1.0895619817123057</v>
      </c>
      <c r="AH16" s="294">
        <v>1.0895619817123057</v>
      </c>
      <c r="AI16" s="294">
        <v>1.0960307199648673</v>
      </c>
      <c r="AJ16" s="88"/>
      <c r="AK16" s="88"/>
      <c r="AL16" s="88"/>
      <c r="AM16" s="88"/>
      <c r="AN16" s="88"/>
      <c r="AO16" s="88"/>
      <c r="AP16" s="88"/>
      <c r="AQ16" s="88"/>
      <c r="AR16" s="88"/>
      <c r="AS16" s="88"/>
      <c r="AT16" s="88"/>
      <c r="AU16" s="88"/>
      <c r="AV16" s="88"/>
      <c r="AW16" s="88"/>
      <c r="AX16" s="88"/>
      <c r="AY16" s="88"/>
      <c r="AZ16" s="88"/>
      <c r="BA16" s="88"/>
      <c r="BB16" s="88"/>
      <c r="BC16" s="88"/>
      <c r="BD16" s="88"/>
      <c r="BE16" s="88"/>
    </row>
    <row r="17" spans="1:57">
      <c r="A17" s="14"/>
      <c r="B17" s="371"/>
      <c r="C17" s="95">
        <v>4</v>
      </c>
      <c r="D17" s="96" t="s">
        <v>239</v>
      </c>
      <c r="E17" s="473"/>
      <c r="F17" s="28"/>
      <c r="G17" s="135">
        <v>1.0949504131351664</v>
      </c>
      <c r="H17" s="135">
        <v>1.0949504131351664</v>
      </c>
      <c r="I17" s="135">
        <v>1.0949504131351664</v>
      </c>
      <c r="J17" s="135">
        <v>1.0949504131351664</v>
      </c>
      <c r="K17" s="135">
        <v>1.0949504131351664</v>
      </c>
      <c r="L17" s="135">
        <v>1.0949504131351664</v>
      </c>
      <c r="M17" s="135">
        <v>1.1027101049442916</v>
      </c>
      <c r="N17" s="135">
        <v>1.1027101049442916</v>
      </c>
      <c r="O17" s="28"/>
      <c r="P17" s="135">
        <v>1.1027101049442916</v>
      </c>
      <c r="Q17" s="135">
        <v>1.1047382103549057</v>
      </c>
      <c r="R17" s="135">
        <v>1.1047700847377127</v>
      </c>
      <c r="S17" s="135">
        <v>1.1117235831881356</v>
      </c>
      <c r="T17" s="135">
        <v>1.111788242398184</v>
      </c>
      <c r="U17" s="135">
        <v>1.1075253856072571</v>
      </c>
      <c r="V17" s="135">
        <v>1.107449123040477</v>
      </c>
      <c r="W17" s="216">
        <v>1.1161302471517789</v>
      </c>
      <c r="X17" s="28"/>
      <c r="Y17" s="216">
        <v>1.1161511877317911</v>
      </c>
      <c r="Z17" s="216">
        <v>1.1161511877317911</v>
      </c>
      <c r="AA17" s="216">
        <v>1.115151187731793</v>
      </c>
      <c r="AB17" s="216">
        <v>1.115151187731793</v>
      </c>
      <c r="AC17" s="294">
        <v>1.1149062431834664</v>
      </c>
      <c r="AD17" s="294">
        <v>1.1149062431834664</v>
      </c>
      <c r="AE17" s="294">
        <v>1.1108564748283778</v>
      </c>
      <c r="AF17" s="294">
        <v>1.1108564748283778</v>
      </c>
      <c r="AG17" s="294">
        <v>1.1107379806163353</v>
      </c>
      <c r="AH17" s="294">
        <v>1.1107379806163353</v>
      </c>
      <c r="AI17" s="294">
        <v>1.121533000966592</v>
      </c>
      <c r="AJ17" s="88"/>
      <c r="AK17" s="88"/>
      <c r="AL17" s="88"/>
      <c r="AM17" s="88"/>
      <c r="AN17" s="88"/>
      <c r="AO17" s="88"/>
      <c r="AP17" s="88"/>
      <c r="AQ17" s="88"/>
      <c r="AR17" s="88"/>
      <c r="AS17" s="88"/>
      <c r="AT17" s="88"/>
      <c r="AU17" s="88"/>
      <c r="AV17" s="88"/>
      <c r="AW17" s="88"/>
      <c r="AX17" s="88"/>
      <c r="AY17" s="88"/>
      <c r="AZ17" s="88"/>
      <c r="BA17" s="88"/>
      <c r="BB17" s="88"/>
      <c r="BC17" s="88"/>
      <c r="BD17" s="88"/>
      <c r="BE17" s="88"/>
    </row>
    <row r="18" spans="1:57">
      <c r="A18" s="14"/>
      <c r="B18" s="371"/>
      <c r="C18" s="95">
        <v>5</v>
      </c>
      <c r="D18" s="96" t="s">
        <v>240</v>
      </c>
      <c r="E18" s="473"/>
      <c r="F18" s="28"/>
      <c r="G18" s="135">
        <v>1.0730548587765876</v>
      </c>
      <c r="H18" s="135">
        <v>1.0730548587765876</v>
      </c>
      <c r="I18" s="135">
        <v>1.0730548587765876</v>
      </c>
      <c r="J18" s="135">
        <v>1.0730548587765876</v>
      </c>
      <c r="K18" s="135">
        <v>1.0730548587765876</v>
      </c>
      <c r="L18" s="135">
        <v>1.0730548587765876</v>
      </c>
      <c r="M18" s="135">
        <v>1.0707055607528237</v>
      </c>
      <c r="N18" s="135">
        <v>1.0707055607528237</v>
      </c>
      <c r="O18" s="28"/>
      <c r="P18" s="135">
        <v>1.0707055607528237</v>
      </c>
      <c r="Q18" s="135">
        <v>1.0707055607528237</v>
      </c>
      <c r="R18" s="135">
        <v>1.0707118844597545</v>
      </c>
      <c r="S18" s="135">
        <v>1.076061726095664</v>
      </c>
      <c r="T18" s="135">
        <v>1.0760783378482837</v>
      </c>
      <c r="U18" s="135">
        <v>1.0760783378482837</v>
      </c>
      <c r="V18" s="135">
        <v>1.0760390106188671</v>
      </c>
      <c r="W18" s="216">
        <v>1.0791575380439684</v>
      </c>
      <c r="X18" s="28"/>
      <c r="Y18" s="216">
        <v>1.079172270915405</v>
      </c>
      <c r="Z18" s="216">
        <v>1.079172270915405</v>
      </c>
      <c r="AA18" s="216">
        <v>1.079172270915405</v>
      </c>
      <c r="AB18" s="216">
        <v>1.079172270915405</v>
      </c>
      <c r="AC18" s="294">
        <v>1.0791214725647593</v>
      </c>
      <c r="AD18" s="294">
        <v>1.0791214725647593</v>
      </c>
      <c r="AE18" s="294">
        <v>1.0811191052534892</v>
      </c>
      <c r="AF18" s="294">
        <v>1.0811191052534892</v>
      </c>
      <c r="AG18" s="294">
        <v>1.0810712711306956</v>
      </c>
      <c r="AH18" s="294">
        <v>1.0810712711306956</v>
      </c>
      <c r="AI18" s="294">
        <v>1.0810712711306956</v>
      </c>
      <c r="AJ18" s="88"/>
      <c r="AK18" s="88"/>
      <c r="AL18" s="88"/>
      <c r="AM18" s="88"/>
      <c r="AN18" s="88"/>
      <c r="AO18" s="88"/>
      <c r="AP18" s="88"/>
      <c r="AQ18" s="88"/>
      <c r="AR18" s="88"/>
      <c r="AS18" s="88"/>
      <c r="AT18" s="88"/>
      <c r="AU18" s="88"/>
      <c r="AV18" s="88"/>
      <c r="AW18" s="88"/>
      <c r="AX18" s="88"/>
      <c r="AY18" s="88"/>
      <c r="AZ18" s="88"/>
      <c r="BA18" s="88"/>
      <c r="BB18" s="88"/>
      <c r="BC18" s="88"/>
      <c r="BD18" s="88"/>
      <c r="BE18" s="88"/>
    </row>
    <row r="19" spans="1:57">
      <c r="A19" s="14"/>
      <c r="B19" s="371"/>
      <c r="C19" s="95">
        <v>6</v>
      </c>
      <c r="D19" s="96" t="s">
        <v>241</v>
      </c>
      <c r="E19" s="473"/>
      <c r="F19" s="28"/>
      <c r="G19" s="135">
        <v>1.0817237587088393</v>
      </c>
      <c r="H19" s="135">
        <v>1.0817237587088393</v>
      </c>
      <c r="I19" s="135">
        <v>1.0817237587088393</v>
      </c>
      <c r="J19" s="135">
        <v>1.0817237587088393</v>
      </c>
      <c r="K19" s="135">
        <v>1.0817237587088393</v>
      </c>
      <c r="L19" s="135">
        <v>1.0817237587088393</v>
      </c>
      <c r="M19" s="135">
        <v>1.0767941226979461</v>
      </c>
      <c r="N19" s="135">
        <v>1.0767941226979461</v>
      </c>
      <c r="O19" s="28"/>
      <c r="P19" s="135">
        <v>1.0767941226979461</v>
      </c>
      <c r="Q19" s="135">
        <v>1.0710928235838431</v>
      </c>
      <c r="R19" s="135">
        <v>1.071099196605285</v>
      </c>
      <c r="S19" s="135">
        <v>1.067915659388986</v>
      </c>
      <c r="T19" s="135">
        <v>1.0679299736846177</v>
      </c>
      <c r="U19" s="135">
        <v>1.0675895241245954</v>
      </c>
      <c r="V19" s="135">
        <v>1.0675618007345877</v>
      </c>
      <c r="W19" s="216">
        <v>1.0690508467768913</v>
      </c>
      <c r="X19" s="28"/>
      <c r="Y19" s="216">
        <v>1.0690631433493445</v>
      </c>
      <c r="Z19" s="216">
        <v>1.0690631433493445</v>
      </c>
      <c r="AA19" s="216">
        <v>1.0741527013810204</v>
      </c>
      <c r="AB19" s="216">
        <v>1.0741527013810204</v>
      </c>
      <c r="AC19" s="294">
        <v>1.0741017418396306</v>
      </c>
      <c r="AD19" s="294">
        <v>1.0741017418396306</v>
      </c>
      <c r="AE19" s="294">
        <v>1.0741017418396306</v>
      </c>
      <c r="AF19" s="294">
        <v>1.0741017418396306</v>
      </c>
      <c r="AG19" s="294">
        <v>1.0618065667446182</v>
      </c>
      <c r="AH19" s="294">
        <v>1.0618065667446182</v>
      </c>
      <c r="AI19" s="294">
        <v>1.0828715524130494</v>
      </c>
      <c r="AJ19" s="88"/>
      <c r="AK19" s="88"/>
      <c r="AL19" s="88"/>
      <c r="AM19" s="88"/>
      <c r="AN19" s="88"/>
      <c r="AO19" s="88"/>
      <c r="AP19" s="88"/>
      <c r="AQ19" s="88"/>
      <c r="AR19" s="88"/>
      <c r="AS19" s="88"/>
      <c r="AT19" s="88"/>
      <c r="AU19" s="88"/>
      <c r="AV19" s="88"/>
      <c r="AW19" s="88"/>
      <c r="AX19" s="88"/>
      <c r="AY19" s="88"/>
      <c r="AZ19" s="88"/>
      <c r="BA19" s="88"/>
      <c r="BB19" s="88"/>
      <c r="BC19" s="88"/>
      <c r="BD19" s="88"/>
      <c r="BE19" s="88"/>
    </row>
    <row r="20" spans="1:57">
      <c r="A20" s="14"/>
      <c r="B20" s="371"/>
      <c r="C20" s="95">
        <v>7</v>
      </c>
      <c r="D20" s="96" t="s">
        <v>242</v>
      </c>
      <c r="E20" s="473"/>
      <c r="F20" s="28"/>
      <c r="G20" s="135">
        <v>1.0867587611282226</v>
      </c>
      <c r="H20" s="135">
        <v>1.0867587611282226</v>
      </c>
      <c r="I20" s="135">
        <v>1.0867587611282226</v>
      </c>
      <c r="J20" s="135">
        <v>1.0867587611282226</v>
      </c>
      <c r="K20" s="135">
        <v>1.0867587611282226</v>
      </c>
      <c r="L20" s="135">
        <v>1.0867587611282226</v>
      </c>
      <c r="M20" s="135">
        <v>1.0916466768035786</v>
      </c>
      <c r="N20" s="135">
        <v>1.0916466768035786</v>
      </c>
      <c r="O20" s="28"/>
      <c r="P20" s="135">
        <v>1.0916466768035786</v>
      </c>
      <c r="Q20" s="135">
        <v>1.0916466768035786</v>
      </c>
      <c r="R20" s="135">
        <v>1.0916562803436576</v>
      </c>
      <c r="S20" s="135">
        <v>1.089990558113566</v>
      </c>
      <c r="T20" s="135">
        <v>1.0900260398378245</v>
      </c>
      <c r="U20" s="135">
        <v>1.0817565992005873</v>
      </c>
      <c r="V20" s="135">
        <v>1.0817215490070475</v>
      </c>
      <c r="W20" s="216">
        <v>1.0817215490070475</v>
      </c>
      <c r="X20" s="28"/>
      <c r="Y20" s="216">
        <v>1.0798225080818811</v>
      </c>
      <c r="Z20" s="216">
        <v>1.0798225080818811</v>
      </c>
      <c r="AA20" s="216">
        <v>1.0731433721937738</v>
      </c>
      <c r="AB20" s="216">
        <v>1.0731433721937738</v>
      </c>
      <c r="AC20" s="294">
        <v>1.073107784515074</v>
      </c>
      <c r="AD20" s="294">
        <v>1.073107784515074</v>
      </c>
      <c r="AE20" s="294">
        <v>1.073107784515074</v>
      </c>
      <c r="AF20" s="294">
        <v>1.073107784515074</v>
      </c>
      <c r="AG20" s="294">
        <v>1.1006132670773712</v>
      </c>
      <c r="AH20" s="294">
        <v>1.1006132670773712</v>
      </c>
      <c r="AI20" s="294">
        <v>1.1006132670773712</v>
      </c>
      <c r="AJ20" s="88"/>
      <c r="AK20" s="88"/>
      <c r="AL20" s="88"/>
      <c r="AM20" s="88"/>
      <c r="AN20" s="88"/>
      <c r="AO20" s="88"/>
      <c r="AP20" s="88"/>
      <c r="AQ20" s="88"/>
      <c r="AR20" s="88"/>
      <c r="AS20" s="88"/>
      <c r="AT20" s="88"/>
      <c r="AU20" s="88"/>
      <c r="AV20" s="88"/>
      <c r="AW20" s="88"/>
      <c r="AX20" s="88"/>
      <c r="AY20" s="88"/>
      <c r="AZ20" s="88"/>
      <c r="BA20" s="88"/>
      <c r="BB20" s="88"/>
      <c r="BC20" s="88"/>
      <c r="BD20" s="88"/>
      <c r="BE20" s="88"/>
    </row>
    <row r="21" spans="1:57">
      <c r="A21" s="14"/>
      <c r="B21" s="371"/>
      <c r="C21" s="95">
        <v>8</v>
      </c>
      <c r="D21" s="96" t="s">
        <v>243</v>
      </c>
      <c r="E21" s="473"/>
      <c r="F21" s="28"/>
      <c r="G21" s="135">
        <v>1.0680311055811802</v>
      </c>
      <c r="H21" s="135">
        <v>1.0680311055811802</v>
      </c>
      <c r="I21" s="135">
        <v>1.0680311055811802</v>
      </c>
      <c r="J21" s="135">
        <v>1.0680311055811802</v>
      </c>
      <c r="K21" s="135">
        <v>1.0680311055811802</v>
      </c>
      <c r="L21" s="135">
        <v>1.0680311055811802</v>
      </c>
      <c r="M21" s="135">
        <v>1.0688564565692973</v>
      </c>
      <c r="N21" s="135">
        <v>1.0688564565692973</v>
      </c>
      <c r="O21" s="28"/>
      <c r="P21" s="135">
        <v>1.0688564565692973</v>
      </c>
      <c r="Q21" s="135">
        <v>1.0688564565692973</v>
      </c>
      <c r="R21" s="135">
        <v>1.0736224158915013</v>
      </c>
      <c r="S21" s="135">
        <v>1.0736224158915013</v>
      </c>
      <c r="T21" s="135">
        <v>1.077406104697348</v>
      </c>
      <c r="U21" s="135">
        <v>1.077406104697348</v>
      </c>
      <c r="V21" s="135">
        <v>1.0752006015161224</v>
      </c>
      <c r="W21" s="216">
        <v>1.0752006015161224</v>
      </c>
      <c r="X21" s="28"/>
      <c r="Y21" s="216">
        <v>1.0749249709912476</v>
      </c>
      <c r="Z21" s="216">
        <v>1.0749249709912476</v>
      </c>
      <c r="AA21" s="216">
        <v>1.0779185520901606</v>
      </c>
      <c r="AB21" s="216">
        <v>1.0779185520901606</v>
      </c>
      <c r="AC21" s="294">
        <v>1.0778804415495122</v>
      </c>
      <c r="AD21" s="294">
        <v>1.0778804415495122</v>
      </c>
      <c r="AE21" s="294">
        <v>1.0778804415495122</v>
      </c>
      <c r="AF21" s="294">
        <v>1.0778804415495122</v>
      </c>
      <c r="AG21" s="294">
        <v>1.0769698606644567</v>
      </c>
      <c r="AH21" s="294">
        <v>1.0769698606644567</v>
      </c>
      <c r="AI21" s="294">
        <v>1.0769698606644567</v>
      </c>
      <c r="AJ21" s="88"/>
      <c r="AK21" s="88"/>
      <c r="AL21" s="88"/>
      <c r="AM21" s="88"/>
      <c r="AN21" s="88"/>
      <c r="AO21" s="88"/>
      <c r="AP21" s="88"/>
      <c r="AQ21" s="88"/>
      <c r="AR21" s="88"/>
      <c r="AS21" s="88"/>
      <c r="AT21" s="88"/>
      <c r="AU21" s="88"/>
      <c r="AV21" s="88"/>
      <c r="AW21" s="88"/>
      <c r="AX21" s="88"/>
      <c r="AY21" s="88"/>
      <c r="AZ21" s="88"/>
      <c r="BA21" s="88"/>
      <c r="BB21" s="88"/>
      <c r="BC21" s="88"/>
      <c r="BD21" s="88"/>
      <c r="BE21" s="88"/>
    </row>
    <row r="22" spans="1:57">
      <c r="A22" s="14"/>
      <c r="B22" s="371"/>
      <c r="C22" s="95">
        <v>9</v>
      </c>
      <c r="D22" s="96" t="s">
        <v>244</v>
      </c>
      <c r="E22" s="473"/>
      <c r="F22" s="28"/>
      <c r="G22" s="135">
        <v>1.080351670843245</v>
      </c>
      <c r="H22" s="135">
        <v>1.080351670843245</v>
      </c>
      <c r="I22" s="135">
        <v>1.080351670843245</v>
      </c>
      <c r="J22" s="135">
        <v>1.080351670843245</v>
      </c>
      <c r="K22" s="135">
        <v>1.080351670843245</v>
      </c>
      <c r="L22" s="135">
        <v>1.080351670843245</v>
      </c>
      <c r="M22" s="135">
        <v>1.0756369005925197</v>
      </c>
      <c r="N22" s="135">
        <v>1.0756369005925197</v>
      </c>
      <c r="O22" s="28"/>
      <c r="P22" s="135">
        <v>1.0756369005925197</v>
      </c>
      <c r="Q22" s="135">
        <v>1.0774114382334907</v>
      </c>
      <c r="R22" s="135">
        <v>1.0774220296989658</v>
      </c>
      <c r="S22" s="135">
        <v>1.0798658355307653</v>
      </c>
      <c r="T22" s="135">
        <v>1.0799176512113269</v>
      </c>
      <c r="U22" s="135">
        <v>1.0786400560561302</v>
      </c>
      <c r="V22" s="135">
        <v>1.0786276808924873</v>
      </c>
      <c r="W22" s="216">
        <v>1.084666546557933</v>
      </c>
      <c r="X22" s="28"/>
      <c r="Y22" s="216">
        <v>1.0846548507061871</v>
      </c>
      <c r="Z22" s="216">
        <v>1.0846548507061871</v>
      </c>
      <c r="AA22" s="216">
        <v>1.0849180382268648</v>
      </c>
      <c r="AB22" s="216">
        <v>1.0849180382268648</v>
      </c>
      <c r="AC22" s="294">
        <v>1.0847752985654155</v>
      </c>
      <c r="AD22" s="294">
        <v>1.0847752985654155</v>
      </c>
      <c r="AE22" s="294">
        <v>1.0834169594214011</v>
      </c>
      <c r="AF22" s="294">
        <v>1.0834169594214011</v>
      </c>
      <c r="AG22" s="294">
        <v>1.0832418637473127</v>
      </c>
      <c r="AH22" s="294">
        <v>1.0832418637473127</v>
      </c>
      <c r="AI22" s="294">
        <v>1.0894306801662987</v>
      </c>
      <c r="AJ22" s="88"/>
      <c r="AK22" s="88"/>
      <c r="AL22" s="88"/>
      <c r="AM22" s="88"/>
      <c r="AN22" s="88"/>
      <c r="AO22" s="88"/>
      <c r="AP22" s="88"/>
      <c r="AQ22" s="88"/>
      <c r="AR22" s="88"/>
      <c r="AS22" s="88"/>
      <c r="AT22" s="88"/>
      <c r="AU22" s="88"/>
      <c r="AV22" s="88"/>
      <c r="AW22" s="88"/>
      <c r="AX22" s="88"/>
      <c r="AY22" s="88"/>
      <c r="AZ22" s="88"/>
      <c r="BA22" s="88"/>
      <c r="BB22" s="88"/>
      <c r="BC22" s="88"/>
      <c r="BD22" s="88"/>
      <c r="BE22" s="88"/>
    </row>
    <row r="23" spans="1:57">
      <c r="A23" s="14"/>
      <c r="B23" s="371"/>
      <c r="C23" s="95">
        <v>10</v>
      </c>
      <c r="D23" s="96" t="s">
        <v>245</v>
      </c>
      <c r="E23" s="473"/>
      <c r="F23" s="28"/>
      <c r="G23" s="135">
        <v>1.0742758754173296</v>
      </c>
      <c r="H23" s="135">
        <v>1.0742758754173296</v>
      </c>
      <c r="I23" s="135">
        <v>1.0742758754173296</v>
      </c>
      <c r="J23" s="135">
        <v>1.0742758754173296</v>
      </c>
      <c r="K23" s="135">
        <v>1.0742758754173296</v>
      </c>
      <c r="L23" s="135">
        <v>1.0742758754173296</v>
      </c>
      <c r="M23" s="135">
        <v>1.0694000273489142</v>
      </c>
      <c r="N23" s="135">
        <v>1.0694000273489142</v>
      </c>
      <c r="O23" s="28"/>
      <c r="P23" s="135">
        <v>1.0694000273489142</v>
      </c>
      <c r="Q23" s="135">
        <v>1.0694000273489142</v>
      </c>
      <c r="R23" s="135">
        <v>1.0694035133458974</v>
      </c>
      <c r="S23" s="135">
        <v>1.0654293985275314</v>
      </c>
      <c r="T23" s="135">
        <v>1.0654306319967486</v>
      </c>
      <c r="U23" s="135">
        <v>1.0654306319967486</v>
      </c>
      <c r="V23" s="135">
        <v>1.0654287528540021</v>
      </c>
      <c r="W23" s="216">
        <v>1.0767909211680142</v>
      </c>
      <c r="X23" s="28"/>
      <c r="Y23" s="216">
        <v>1.0767989059913399</v>
      </c>
      <c r="Z23" s="216">
        <v>1.0767989059913399</v>
      </c>
      <c r="AA23" s="216">
        <v>1.0767989059913399</v>
      </c>
      <c r="AB23" s="216">
        <v>1.0767989059913399</v>
      </c>
      <c r="AC23" s="294">
        <v>1.0768068292419233</v>
      </c>
      <c r="AD23" s="294">
        <v>1.0768068292419233</v>
      </c>
      <c r="AE23" s="294">
        <v>1.0810167257783039</v>
      </c>
      <c r="AF23" s="294">
        <v>1.0810167257783039</v>
      </c>
      <c r="AG23" s="294">
        <v>1.0810085561205818</v>
      </c>
      <c r="AH23" s="294">
        <v>1.0810085561205818</v>
      </c>
      <c r="AI23" s="294">
        <v>1.0810085561205818</v>
      </c>
      <c r="AJ23" s="88"/>
      <c r="AK23" s="88"/>
      <c r="AL23" s="88"/>
      <c r="AM23" s="88"/>
      <c r="AN23" s="88"/>
      <c r="AO23" s="88"/>
      <c r="AP23" s="88"/>
      <c r="AQ23" s="88"/>
      <c r="AR23" s="88"/>
      <c r="AS23" s="88"/>
      <c r="AT23" s="88"/>
      <c r="AU23" s="88"/>
      <c r="AV23" s="88"/>
      <c r="AW23" s="88"/>
      <c r="AX23" s="88"/>
      <c r="AY23" s="88"/>
      <c r="AZ23" s="88"/>
      <c r="BA23" s="88"/>
      <c r="BB23" s="88"/>
      <c r="BC23" s="88"/>
      <c r="BD23" s="88"/>
      <c r="BE23" s="88"/>
    </row>
    <row r="24" spans="1:57">
      <c r="A24" s="14"/>
      <c r="B24" s="371"/>
      <c r="C24" s="95">
        <v>11</v>
      </c>
      <c r="D24" s="96" t="s">
        <v>246</v>
      </c>
      <c r="E24" s="473"/>
      <c r="F24" s="28"/>
      <c r="G24" s="135">
        <v>1.0565426394469863</v>
      </c>
      <c r="H24" s="135">
        <v>1.0565426394469863</v>
      </c>
      <c r="I24" s="135">
        <v>1.0565426394469863</v>
      </c>
      <c r="J24" s="135">
        <v>1.0565426394469863</v>
      </c>
      <c r="K24" s="135">
        <v>1.0565426394469863</v>
      </c>
      <c r="L24" s="135">
        <v>1.0565426394469863</v>
      </c>
      <c r="M24" s="135">
        <v>1.0565426394469863</v>
      </c>
      <c r="N24" s="135">
        <v>1.0565426394469863</v>
      </c>
      <c r="O24" s="28"/>
      <c r="P24" s="135">
        <v>1.0565426394469863</v>
      </c>
      <c r="Q24" s="135">
        <v>1.0623768777468365</v>
      </c>
      <c r="R24" s="135">
        <v>1.0623787320838187</v>
      </c>
      <c r="S24" s="135">
        <v>1.0623787320838187</v>
      </c>
      <c r="T24" s="135">
        <v>1.0623836213497835</v>
      </c>
      <c r="U24" s="135">
        <v>1.0591084594872873</v>
      </c>
      <c r="V24" s="135">
        <v>1.0591076095358136</v>
      </c>
      <c r="W24" s="216">
        <v>1.0591076095358136</v>
      </c>
      <c r="X24" s="28"/>
      <c r="Y24" s="216">
        <v>1.0591075947704607</v>
      </c>
      <c r="Z24" s="216">
        <v>1.0591075947704607</v>
      </c>
      <c r="AA24" s="216">
        <v>1.0579403483666887</v>
      </c>
      <c r="AB24" s="216">
        <v>1.0579403483666887</v>
      </c>
      <c r="AC24" s="294">
        <v>1.0579432884068376</v>
      </c>
      <c r="AD24" s="294">
        <v>1.0579432884068376</v>
      </c>
      <c r="AE24" s="294">
        <v>1.0579432884068376</v>
      </c>
      <c r="AF24" s="294">
        <v>1.0579432884068376</v>
      </c>
      <c r="AG24" s="294">
        <v>1.057945564352474</v>
      </c>
      <c r="AH24" s="294">
        <v>1.057945564352474</v>
      </c>
      <c r="AI24" s="294">
        <v>1.0620625760521394</v>
      </c>
      <c r="AJ24" s="88"/>
      <c r="AK24" s="88"/>
      <c r="AL24" s="88"/>
      <c r="AM24" s="88"/>
      <c r="AN24" s="88"/>
      <c r="AO24" s="88"/>
      <c r="AP24" s="88"/>
      <c r="AQ24" s="88"/>
      <c r="AR24" s="88"/>
      <c r="AS24" s="88"/>
      <c r="AT24" s="88"/>
      <c r="AU24" s="88"/>
      <c r="AV24" s="88"/>
      <c r="AW24" s="88"/>
      <c r="AX24" s="88"/>
      <c r="AY24" s="88"/>
      <c r="AZ24" s="88"/>
      <c r="BA24" s="88"/>
      <c r="BB24" s="88"/>
      <c r="BC24" s="88"/>
      <c r="BD24" s="88"/>
      <c r="BE24" s="88"/>
    </row>
    <row r="25" spans="1:57">
      <c r="A25" s="14"/>
      <c r="B25" s="371"/>
      <c r="C25" s="95">
        <v>12</v>
      </c>
      <c r="D25" s="96" t="s">
        <v>247</v>
      </c>
      <c r="E25" s="473"/>
      <c r="F25" s="28"/>
      <c r="G25" s="135">
        <v>1.0956985955193892</v>
      </c>
      <c r="H25" s="135">
        <v>1.0956985955193892</v>
      </c>
      <c r="I25" s="135">
        <v>1.0956985955193892</v>
      </c>
      <c r="J25" s="135">
        <v>1.0956985955193892</v>
      </c>
      <c r="K25" s="135">
        <v>1.0956985955193892</v>
      </c>
      <c r="L25" s="135">
        <v>1.0956985955193892</v>
      </c>
      <c r="M25" s="135">
        <v>1.0864431465467139</v>
      </c>
      <c r="N25" s="135">
        <v>1.0864431465467139</v>
      </c>
      <c r="O25" s="28"/>
      <c r="P25" s="135">
        <v>1.0864431465467139</v>
      </c>
      <c r="Q25" s="135">
        <v>1.0860200708513319</v>
      </c>
      <c r="R25" s="135">
        <v>1.0860375000329994</v>
      </c>
      <c r="S25" s="135">
        <v>1.0921967722355264</v>
      </c>
      <c r="T25" s="135">
        <v>1.0922365269077137</v>
      </c>
      <c r="U25" s="135">
        <v>1.0932719860530218</v>
      </c>
      <c r="V25" s="135">
        <v>1.0932177423775433</v>
      </c>
      <c r="W25" s="216">
        <v>1.097123042698974</v>
      </c>
      <c r="X25" s="28"/>
      <c r="Y25" s="216">
        <v>1.0971291080715717</v>
      </c>
      <c r="Z25" s="216">
        <v>1.0971291080715717</v>
      </c>
      <c r="AA25" s="216">
        <v>1.0971291080715717</v>
      </c>
      <c r="AB25" s="216">
        <v>1.0971291080715717</v>
      </c>
      <c r="AC25" s="294">
        <v>1.0969978370713589</v>
      </c>
      <c r="AD25" s="294">
        <v>1.0969978370713589</v>
      </c>
      <c r="AE25" s="294">
        <v>1.0969978370713589</v>
      </c>
      <c r="AF25" s="294">
        <v>1.0969978370713589</v>
      </c>
      <c r="AG25" s="294">
        <v>1.1078847611106761</v>
      </c>
      <c r="AH25" s="294">
        <v>1.1078847611106761</v>
      </c>
      <c r="AI25" s="294">
        <v>1.1169357377876747</v>
      </c>
      <c r="AJ25" s="88"/>
      <c r="AK25" s="88"/>
      <c r="AL25" s="88"/>
      <c r="AM25" s="88"/>
      <c r="AN25" s="88"/>
      <c r="AO25" s="88"/>
      <c r="AP25" s="88"/>
      <c r="AQ25" s="88"/>
      <c r="AR25" s="88"/>
      <c r="AS25" s="88"/>
      <c r="AT25" s="88"/>
      <c r="AU25" s="88"/>
      <c r="AV25" s="88"/>
      <c r="AW25" s="88"/>
      <c r="AX25" s="88"/>
      <c r="AY25" s="88"/>
      <c r="AZ25" s="88"/>
      <c r="BA25" s="88"/>
      <c r="BB25" s="88"/>
      <c r="BC25" s="88"/>
      <c r="BD25" s="88"/>
      <c r="BE25" s="88"/>
    </row>
    <row r="26" spans="1:57">
      <c r="A26" s="14"/>
      <c r="B26" s="371"/>
      <c r="C26" s="95">
        <v>13</v>
      </c>
      <c r="D26" s="96" t="s">
        <v>248</v>
      </c>
      <c r="E26" s="473"/>
      <c r="F26" s="28"/>
      <c r="G26" s="135">
        <v>1.0883900439389949</v>
      </c>
      <c r="H26" s="135">
        <v>1.0883900439389949</v>
      </c>
      <c r="I26" s="135">
        <v>1.0883900439389949</v>
      </c>
      <c r="J26" s="135">
        <v>1.0883900439389949</v>
      </c>
      <c r="K26" s="135">
        <v>1.0883900439389949</v>
      </c>
      <c r="L26" s="135">
        <v>1.0883900439389949</v>
      </c>
      <c r="M26" s="135">
        <v>1.0979948305226443</v>
      </c>
      <c r="N26" s="135">
        <v>1.0979948305226443</v>
      </c>
      <c r="O26" s="28"/>
      <c r="P26" s="135">
        <v>1.0979948305226443</v>
      </c>
      <c r="Q26" s="135">
        <v>1.0974462547602135</v>
      </c>
      <c r="R26" s="135">
        <v>1.0974718912332098</v>
      </c>
      <c r="S26" s="135">
        <v>1.0982205595017869</v>
      </c>
      <c r="T26" s="135">
        <v>1.0982692248952142</v>
      </c>
      <c r="U26" s="135">
        <v>1.0992149951515648</v>
      </c>
      <c r="V26" s="135">
        <v>1.099143943244675</v>
      </c>
      <c r="W26" s="216">
        <v>1.1054630618610095</v>
      </c>
      <c r="X26" s="28"/>
      <c r="Y26" s="216">
        <v>1.1054853059596441</v>
      </c>
      <c r="Z26" s="216">
        <v>1.1054853059596441</v>
      </c>
      <c r="AA26" s="216">
        <v>1.1056466981153272</v>
      </c>
      <c r="AB26" s="216">
        <v>1.1056466981153272</v>
      </c>
      <c r="AC26" s="294">
        <v>1.105463283289531</v>
      </c>
      <c r="AD26" s="294">
        <v>1.105463283289531</v>
      </c>
      <c r="AE26" s="294">
        <v>1.109675191360137</v>
      </c>
      <c r="AF26" s="294">
        <v>1.109675191360137</v>
      </c>
      <c r="AG26" s="294">
        <v>1.1095463307143711</v>
      </c>
      <c r="AH26" s="294">
        <v>1.1095463307143711</v>
      </c>
      <c r="AI26" s="294">
        <v>1.1172200686779379</v>
      </c>
      <c r="AJ26" s="88"/>
      <c r="AK26" s="88"/>
      <c r="AL26" s="88"/>
      <c r="AM26" s="88"/>
      <c r="AN26" s="88"/>
      <c r="AO26" s="88"/>
      <c r="AP26" s="88"/>
      <c r="AQ26" s="88"/>
      <c r="AR26" s="88"/>
      <c r="AS26" s="88"/>
      <c r="AT26" s="88"/>
      <c r="AU26" s="88"/>
      <c r="AV26" s="88"/>
      <c r="AW26" s="88"/>
      <c r="AX26" s="88"/>
      <c r="AY26" s="88"/>
      <c r="AZ26" s="88"/>
      <c r="BA26" s="88"/>
      <c r="BB26" s="88"/>
      <c r="BC26" s="88"/>
      <c r="BD26" s="88"/>
      <c r="BE26" s="88"/>
    </row>
    <row r="27" spans="1:57">
      <c r="A27" s="14"/>
      <c r="B27" s="371"/>
      <c r="C27" s="95">
        <v>14</v>
      </c>
      <c r="D27" s="96" t="s">
        <v>249</v>
      </c>
      <c r="E27" s="473"/>
      <c r="F27" s="28"/>
      <c r="G27" s="135">
        <v>1.088775515935106</v>
      </c>
      <c r="H27" s="135">
        <v>1.088775515935106</v>
      </c>
      <c r="I27" s="135">
        <v>1.088775515935106</v>
      </c>
      <c r="J27" s="135">
        <v>1.088775515935106</v>
      </c>
      <c r="K27" s="135">
        <v>1.088775515935106</v>
      </c>
      <c r="L27" s="135">
        <v>1.088775515935106</v>
      </c>
      <c r="M27" s="135">
        <v>1.092418300179536</v>
      </c>
      <c r="N27" s="135">
        <v>1.092418300179536</v>
      </c>
      <c r="O27" s="28"/>
      <c r="P27" s="135">
        <v>1.092418300179536</v>
      </c>
      <c r="Q27" s="135">
        <v>1.092418300179536</v>
      </c>
      <c r="R27" s="135">
        <v>1.0872876840112828</v>
      </c>
      <c r="S27" s="135">
        <v>1.0872876840112828</v>
      </c>
      <c r="T27" s="135">
        <v>1.0964643498830797</v>
      </c>
      <c r="U27" s="135">
        <v>1.0964643498830797</v>
      </c>
      <c r="V27" s="135">
        <v>1.1033124404987553</v>
      </c>
      <c r="W27" s="216">
        <v>1.1033124404987553</v>
      </c>
      <c r="X27" s="28"/>
      <c r="Y27" s="216">
        <v>1.0979205270104186</v>
      </c>
      <c r="Z27" s="216">
        <v>1.0979205270104186</v>
      </c>
      <c r="AA27" s="216">
        <v>1.0979205270104186</v>
      </c>
      <c r="AB27" s="216">
        <v>1.0979205270104186</v>
      </c>
      <c r="AC27" s="294">
        <v>1.0979575797424108</v>
      </c>
      <c r="AD27" s="294">
        <v>1.0979575797424108</v>
      </c>
      <c r="AE27" s="294">
        <v>1.0979575797424108</v>
      </c>
      <c r="AF27" s="294">
        <v>1.0979575797424108</v>
      </c>
      <c r="AG27" s="294">
        <v>1.0979799912302626</v>
      </c>
      <c r="AH27" s="294">
        <v>1.0979799912302626</v>
      </c>
      <c r="AI27" s="294">
        <v>1.0979799912302626</v>
      </c>
      <c r="AJ27" s="88"/>
      <c r="AK27" s="88"/>
      <c r="AL27" s="88"/>
      <c r="AM27" s="88"/>
      <c r="AN27" s="88"/>
      <c r="AO27" s="88"/>
      <c r="AP27" s="88"/>
      <c r="AQ27" s="88"/>
      <c r="AR27" s="88"/>
      <c r="AS27" s="88"/>
      <c r="AT27" s="88"/>
      <c r="AU27" s="88"/>
      <c r="AV27" s="88"/>
      <c r="AW27" s="88"/>
      <c r="AX27" s="88"/>
      <c r="AY27" s="88"/>
      <c r="AZ27" s="88"/>
      <c r="BA27" s="88"/>
      <c r="BB27" s="88"/>
      <c r="BC27" s="88"/>
      <c r="BD27" s="88"/>
      <c r="BE27" s="88"/>
    </row>
    <row r="28" spans="1:57">
      <c r="A28" s="14"/>
      <c r="B28" s="467" t="s">
        <v>380</v>
      </c>
      <c r="C28" s="95">
        <v>1</v>
      </c>
      <c r="D28" s="96" t="s">
        <v>235</v>
      </c>
      <c r="E28" s="473"/>
      <c r="F28" s="28"/>
      <c r="G28" s="135">
        <v>1.0929819558782343</v>
      </c>
      <c r="H28" s="135">
        <v>1.0929819558782343</v>
      </c>
      <c r="I28" s="135">
        <v>1.0929819558782343</v>
      </c>
      <c r="J28" s="135">
        <v>1.0929819558782343</v>
      </c>
      <c r="K28" s="135">
        <v>1.0929819558782343</v>
      </c>
      <c r="L28" s="135">
        <v>1.0929819558782343</v>
      </c>
      <c r="M28" s="135">
        <v>1.0814814628367599</v>
      </c>
      <c r="N28" s="135">
        <v>1.0814814628367599</v>
      </c>
      <c r="O28" s="28"/>
      <c r="P28" s="135">
        <v>1.0814814628367599</v>
      </c>
      <c r="Q28" s="135">
        <v>1.0862979473417027</v>
      </c>
      <c r="R28" s="135">
        <v>1.086176033127406</v>
      </c>
      <c r="S28" s="135">
        <v>1.0849110833782238</v>
      </c>
      <c r="T28" s="135">
        <v>1.0848508233828325</v>
      </c>
      <c r="U28" s="135">
        <v>1.0833441013572565</v>
      </c>
      <c r="V28" s="135">
        <v>1.0833575087965104</v>
      </c>
      <c r="W28" s="216">
        <v>1.0871075085797932</v>
      </c>
      <c r="X28" s="28"/>
      <c r="Y28" s="216">
        <v>1.0875196228946538</v>
      </c>
      <c r="Z28" s="216">
        <v>1.0875196228946538</v>
      </c>
      <c r="AA28" s="216">
        <v>1.0926205423862632</v>
      </c>
      <c r="AB28" s="216">
        <v>1.0926205423862632</v>
      </c>
      <c r="AC28" s="294">
        <v>1.092814282561841</v>
      </c>
      <c r="AD28" s="294">
        <v>1.092814282561841</v>
      </c>
      <c r="AE28" s="294">
        <v>1.0960868964073671</v>
      </c>
      <c r="AF28" s="294">
        <v>1.0960868964073671</v>
      </c>
      <c r="AG28" s="294">
        <v>1.0958562330488364</v>
      </c>
      <c r="AH28" s="294">
        <v>1.0958562330488364</v>
      </c>
      <c r="AI28" s="294">
        <v>1.1015763690689098</v>
      </c>
      <c r="AJ28" s="88"/>
      <c r="AK28" s="88"/>
      <c r="AL28" s="88"/>
      <c r="AM28" s="88"/>
      <c r="AN28" s="88"/>
      <c r="AO28" s="88"/>
      <c r="AP28" s="88"/>
      <c r="AQ28" s="88"/>
      <c r="AR28" s="88"/>
      <c r="AS28" s="88"/>
      <c r="AT28" s="88"/>
      <c r="AU28" s="88"/>
      <c r="AV28" s="88"/>
      <c r="AW28" s="88"/>
      <c r="AX28" s="88"/>
      <c r="AY28" s="88"/>
      <c r="AZ28" s="88"/>
      <c r="BA28" s="88"/>
      <c r="BB28" s="88"/>
      <c r="BC28" s="88"/>
      <c r="BD28" s="88"/>
      <c r="BE28" s="88"/>
    </row>
    <row r="29" spans="1:57">
      <c r="A29" s="14"/>
      <c r="B29" s="467"/>
      <c r="C29" s="95">
        <v>2</v>
      </c>
      <c r="D29" s="96" t="s">
        <v>237</v>
      </c>
      <c r="E29" s="473"/>
      <c r="F29" s="28"/>
      <c r="G29" s="135">
        <v>1.0702269441411798</v>
      </c>
      <c r="H29" s="135">
        <v>1.0702269441411798</v>
      </c>
      <c r="I29" s="135">
        <v>1.0702269441411798</v>
      </c>
      <c r="J29" s="135">
        <v>1.0702269441411798</v>
      </c>
      <c r="K29" s="135">
        <v>1.0702269441411798</v>
      </c>
      <c r="L29" s="135">
        <v>1.0702269441411798</v>
      </c>
      <c r="M29" s="135">
        <v>1.0702269441411798</v>
      </c>
      <c r="N29" s="135">
        <v>1.0702269441411798</v>
      </c>
      <c r="O29" s="28"/>
      <c r="P29" s="135">
        <v>1.0702269441411798</v>
      </c>
      <c r="Q29" s="135">
        <v>1.0673651173302494</v>
      </c>
      <c r="R29" s="135">
        <v>1.0673385915884153</v>
      </c>
      <c r="S29" s="135">
        <v>1.0673385915884153</v>
      </c>
      <c r="T29" s="135">
        <v>1.0673244213509145</v>
      </c>
      <c r="U29" s="135">
        <v>1.0661481805009931</v>
      </c>
      <c r="V29" s="135">
        <v>1.066131162322463</v>
      </c>
      <c r="W29" s="216">
        <v>1.066131162322463</v>
      </c>
      <c r="X29" s="28"/>
      <c r="Y29" s="216">
        <v>1.0662425676655396</v>
      </c>
      <c r="Z29" s="216">
        <v>1.0662425676655396</v>
      </c>
      <c r="AA29" s="216">
        <v>1.0775421607272568</v>
      </c>
      <c r="AB29" s="216">
        <v>1.0775421607272568</v>
      </c>
      <c r="AC29" s="294">
        <v>1.0776093638475073</v>
      </c>
      <c r="AD29" s="294">
        <v>1.0776093638475073</v>
      </c>
      <c r="AE29" s="294">
        <v>1.0776093638475073</v>
      </c>
      <c r="AF29" s="294">
        <v>1.0776093638475073</v>
      </c>
      <c r="AG29" s="294">
        <v>1.0775770298859761</v>
      </c>
      <c r="AH29" s="294">
        <v>1.0775770298859761</v>
      </c>
      <c r="AI29" s="294">
        <v>1.0794319909875136</v>
      </c>
      <c r="AJ29" s="88"/>
      <c r="AK29" s="88"/>
      <c r="AL29" s="88"/>
      <c r="AM29" s="88"/>
      <c r="AN29" s="88"/>
      <c r="AO29" s="88"/>
      <c r="AP29" s="88"/>
      <c r="AQ29" s="88"/>
      <c r="AR29" s="88"/>
      <c r="AS29" s="88"/>
      <c r="AT29" s="88"/>
      <c r="AU29" s="88"/>
      <c r="AV29" s="88"/>
      <c r="AW29" s="88"/>
      <c r="AX29" s="88"/>
      <c r="AY29" s="88"/>
      <c r="AZ29" s="88"/>
      <c r="BA29" s="88"/>
      <c r="BB29" s="88"/>
      <c r="BC29" s="88"/>
      <c r="BD29" s="88"/>
      <c r="BE29" s="88"/>
    </row>
    <row r="30" spans="1:57">
      <c r="A30" s="14"/>
      <c r="B30" s="467"/>
      <c r="C30" s="95">
        <v>3</v>
      </c>
      <c r="D30" s="96" t="s">
        <v>238</v>
      </c>
      <c r="E30" s="473"/>
      <c r="F30" s="28"/>
      <c r="G30" s="135">
        <v>1.0794702750020808</v>
      </c>
      <c r="H30" s="135">
        <v>1.0794702750020808</v>
      </c>
      <c r="I30" s="135">
        <v>1.0794702750020808</v>
      </c>
      <c r="J30" s="135">
        <v>1.0794702750020808</v>
      </c>
      <c r="K30" s="135">
        <v>1.0794702750020808</v>
      </c>
      <c r="L30" s="135">
        <v>1.0794702750020808</v>
      </c>
      <c r="M30" s="135">
        <v>1.0806862799422217</v>
      </c>
      <c r="N30" s="135">
        <v>1.0806862799422217</v>
      </c>
      <c r="O30" s="28"/>
      <c r="P30" s="135">
        <v>1.0806862799422217</v>
      </c>
      <c r="Q30" s="135">
        <v>1.0792718084943291</v>
      </c>
      <c r="R30" s="135">
        <v>1.0791302963588514</v>
      </c>
      <c r="S30" s="135">
        <v>1.0775445345864723</v>
      </c>
      <c r="T30" s="135">
        <v>1.0774334280571309</v>
      </c>
      <c r="U30" s="135">
        <v>1.0775463030038692</v>
      </c>
      <c r="V30" s="135">
        <v>1.077576334849796</v>
      </c>
      <c r="W30" s="216">
        <v>1.0855292496768039</v>
      </c>
      <c r="X30" s="28"/>
      <c r="Y30" s="216">
        <v>1.0860808871539669</v>
      </c>
      <c r="Z30" s="216">
        <v>1.0860808871539669</v>
      </c>
      <c r="AA30" s="216">
        <v>1.0840130979488212</v>
      </c>
      <c r="AB30" s="216">
        <v>1.0840130979488212</v>
      </c>
      <c r="AC30" s="294">
        <v>1.0842351609639904</v>
      </c>
      <c r="AD30" s="294">
        <v>1.0842351609639904</v>
      </c>
      <c r="AE30" s="294">
        <v>1.0870368375944619</v>
      </c>
      <c r="AF30" s="294">
        <v>1.0870368375944619</v>
      </c>
      <c r="AG30" s="294">
        <v>1.0867659889764056</v>
      </c>
      <c r="AH30" s="294">
        <v>1.0867659889764056</v>
      </c>
      <c r="AI30" s="294">
        <v>1.0929909492485075</v>
      </c>
      <c r="AJ30" s="88"/>
      <c r="AK30" s="88"/>
      <c r="AL30" s="88"/>
      <c r="AM30" s="88"/>
      <c r="AN30" s="88"/>
      <c r="AO30" s="88"/>
      <c r="AP30" s="88"/>
      <c r="AQ30" s="88"/>
      <c r="AR30" s="88"/>
      <c r="AS30" s="88"/>
      <c r="AT30" s="88"/>
      <c r="AU30" s="88"/>
      <c r="AV30" s="88"/>
      <c r="AW30" s="88"/>
      <c r="AX30" s="88"/>
      <c r="AY30" s="88"/>
      <c r="AZ30" s="88"/>
      <c r="BA30" s="88"/>
      <c r="BB30" s="88"/>
      <c r="BC30" s="88"/>
      <c r="BD30" s="88"/>
      <c r="BE30" s="88"/>
    </row>
    <row r="31" spans="1:57">
      <c r="A31" s="14"/>
      <c r="B31" s="467"/>
      <c r="C31" s="95">
        <v>4</v>
      </c>
      <c r="D31" s="96" t="s">
        <v>239</v>
      </c>
      <c r="E31" s="473"/>
      <c r="F31" s="28"/>
      <c r="G31" s="135">
        <v>1.0918650447973948</v>
      </c>
      <c r="H31" s="135">
        <v>1.0918650447973948</v>
      </c>
      <c r="I31" s="135">
        <v>1.0918650447973948</v>
      </c>
      <c r="J31" s="135">
        <v>1.0918650447973948</v>
      </c>
      <c r="K31" s="135">
        <v>1.0918650447973948</v>
      </c>
      <c r="L31" s="135">
        <v>1.0918650447973948</v>
      </c>
      <c r="M31" s="135">
        <v>1.0992619858752828</v>
      </c>
      <c r="N31" s="135">
        <v>1.0992619858752828</v>
      </c>
      <c r="O31" s="28"/>
      <c r="P31" s="135">
        <v>1.0992619858752828</v>
      </c>
      <c r="Q31" s="135">
        <v>1.101077853329788</v>
      </c>
      <c r="R31" s="135">
        <v>1.100933384402605</v>
      </c>
      <c r="S31" s="135">
        <v>1.1074675182084446</v>
      </c>
      <c r="T31" s="135">
        <v>1.1073255443478454</v>
      </c>
      <c r="U31" s="135">
        <v>1.1033488660249229</v>
      </c>
      <c r="V31" s="135">
        <v>1.1032925725217808</v>
      </c>
      <c r="W31" s="216">
        <v>1.1113656241596015</v>
      </c>
      <c r="X31" s="28"/>
      <c r="Y31" s="216">
        <v>1.1120558947886601</v>
      </c>
      <c r="Z31" s="216">
        <v>1.1120558947886601</v>
      </c>
      <c r="AA31" s="216">
        <v>1.1110558947886542</v>
      </c>
      <c r="AB31" s="216">
        <v>1.1110558947886542</v>
      </c>
      <c r="AC31" s="294">
        <v>1.1114003662206171</v>
      </c>
      <c r="AD31" s="294">
        <v>1.1114003662206171</v>
      </c>
      <c r="AE31" s="294">
        <v>1.108184683485532</v>
      </c>
      <c r="AF31" s="294">
        <v>1.108184683485532</v>
      </c>
      <c r="AG31" s="294">
        <v>1.1081037593886169</v>
      </c>
      <c r="AH31" s="294">
        <v>1.1081037593886169</v>
      </c>
      <c r="AI31" s="294">
        <v>1.1179335903713179</v>
      </c>
      <c r="AJ31" s="88"/>
      <c r="AK31" s="88"/>
      <c r="AL31" s="88"/>
      <c r="AM31" s="88"/>
      <c r="AN31" s="88"/>
      <c r="AO31" s="88"/>
      <c r="AP31" s="88"/>
      <c r="AQ31" s="88"/>
      <c r="AR31" s="88"/>
      <c r="AS31" s="88"/>
      <c r="AT31" s="88"/>
      <c r="AU31" s="88"/>
      <c r="AV31" s="88"/>
      <c r="AW31" s="88"/>
      <c r="AX31" s="88"/>
      <c r="AY31" s="88"/>
      <c r="AZ31" s="88"/>
      <c r="BA31" s="88"/>
      <c r="BB31" s="88"/>
      <c r="BC31" s="88"/>
      <c r="BD31" s="88"/>
      <c r="BE31" s="88"/>
    </row>
    <row r="32" spans="1:57">
      <c r="A32" s="14"/>
      <c r="B32" s="467"/>
      <c r="C32" s="95">
        <v>5</v>
      </c>
      <c r="D32" s="96" t="s">
        <v>240</v>
      </c>
      <c r="E32" s="473"/>
      <c r="F32" s="28"/>
      <c r="G32" s="135">
        <v>1.0718136626355232</v>
      </c>
      <c r="H32" s="135">
        <v>1.0718136626355232</v>
      </c>
      <c r="I32" s="135">
        <v>1.0718136626355232</v>
      </c>
      <c r="J32" s="135">
        <v>1.0718136626355232</v>
      </c>
      <c r="K32" s="135">
        <v>1.0718136626355232</v>
      </c>
      <c r="L32" s="135">
        <v>1.0718136626355232</v>
      </c>
      <c r="M32" s="135">
        <v>1.0695373162573705</v>
      </c>
      <c r="N32" s="135">
        <v>1.0695373162573705</v>
      </c>
      <c r="O32" s="28"/>
      <c r="P32" s="135">
        <v>1.0695373162573705</v>
      </c>
      <c r="Q32" s="135">
        <v>1.0695373162573705</v>
      </c>
      <c r="R32" s="135">
        <v>1.0694935607140168</v>
      </c>
      <c r="S32" s="135">
        <v>1.0747661653287264</v>
      </c>
      <c r="T32" s="135">
        <v>1.0747338083640094</v>
      </c>
      <c r="U32" s="135">
        <v>1.0747338083640094</v>
      </c>
      <c r="V32" s="135">
        <v>1.0747036109078327</v>
      </c>
      <c r="W32" s="216">
        <v>1.0777990015449401</v>
      </c>
      <c r="X32" s="28"/>
      <c r="Y32" s="216">
        <v>1.0780368506036861</v>
      </c>
      <c r="Z32" s="216">
        <v>1.0780368506036861</v>
      </c>
      <c r="AA32" s="216">
        <v>1.0780368506036861</v>
      </c>
      <c r="AB32" s="216">
        <v>1.0780368506036861</v>
      </c>
      <c r="AC32" s="294">
        <v>1.0781366865910675</v>
      </c>
      <c r="AD32" s="294">
        <v>1.0781366865910675</v>
      </c>
      <c r="AE32" s="294">
        <v>1.0799745828510925</v>
      </c>
      <c r="AF32" s="294">
        <v>1.0799745828510925</v>
      </c>
      <c r="AG32" s="294">
        <v>1.0799287582261188</v>
      </c>
      <c r="AH32" s="294">
        <v>1.0799287582261188</v>
      </c>
      <c r="AI32" s="294">
        <v>1.0799287582261188</v>
      </c>
      <c r="AJ32" s="88"/>
      <c r="AK32" s="88"/>
      <c r="AL32" s="88"/>
      <c r="AM32" s="88"/>
      <c r="AN32" s="88"/>
      <c r="AO32" s="88"/>
      <c r="AP32" s="88"/>
      <c r="AQ32" s="88"/>
      <c r="AR32" s="88"/>
      <c r="AS32" s="88"/>
      <c r="AT32" s="88"/>
      <c r="AU32" s="88"/>
      <c r="AV32" s="88"/>
      <c r="AW32" s="88"/>
      <c r="AX32" s="88"/>
      <c r="AY32" s="88"/>
      <c r="AZ32" s="88"/>
      <c r="BA32" s="88"/>
      <c r="BB32" s="88"/>
      <c r="BC32" s="88"/>
      <c r="BD32" s="88"/>
      <c r="BE32" s="88"/>
    </row>
    <row r="33" spans="1:57">
      <c r="A33" s="14"/>
      <c r="B33" s="467"/>
      <c r="C33" s="95">
        <v>6</v>
      </c>
      <c r="D33" s="96" t="s">
        <v>241</v>
      </c>
      <c r="E33" s="473"/>
      <c r="F33" s="28"/>
      <c r="G33" s="135">
        <v>1.0795324874413401</v>
      </c>
      <c r="H33" s="135">
        <v>1.0795324874413401</v>
      </c>
      <c r="I33" s="135">
        <v>1.0795324874413401</v>
      </c>
      <c r="J33" s="135">
        <v>1.0795324874413401</v>
      </c>
      <c r="K33" s="135">
        <v>1.0795324874413401</v>
      </c>
      <c r="L33" s="135">
        <v>1.0795324874413401</v>
      </c>
      <c r="M33" s="135">
        <v>1.0752001682715286</v>
      </c>
      <c r="N33" s="135">
        <v>1.0752001682715286</v>
      </c>
      <c r="O33" s="28"/>
      <c r="P33" s="135">
        <v>1.0752001682715286</v>
      </c>
      <c r="Q33" s="135">
        <v>1.0700483553578828</v>
      </c>
      <c r="R33" s="135">
        <v>1.0700092036052256</v>
      </c>
      <c r="S33" s="135">
        <v>1.0670771715792171</v>
      </c>
      <c r="T33" s="135">
        <v>1.0670602529065194</v>
      </c>
      <c r="U33" s="135">
        <v>1.0665768999235643</v>
      </c>
      <c r="V33" s="135">
        <v>1.0665558930269585</v>
      </c>
      <c r="W33" s="216">
        <v>1.0679382624056522</v>
      </c>
      <c r="X33" s="28"/>
      <c r="Y33" s="216">
        <v>1.0681374159339239</v>
      </c>
      <c r="Z33" s="216">
        <v>1.0681374159339239</v>
      </c>
      <c r="AA33" s="216">
        <v>1.0730204445512042</v>
      </c>
      <c r="AB33" s="216">
        <v>1.0730204445512042</v>
      </c>
      <c r="AC33" s="294">
        <v>1.0731215091872555</v>
      </c>
      <c r="AD33" s="294">
        <v>1.0731215091872555</v>
      </c>
      <c r="AE33" s="294">
        <v>1.0731215091872555</v>
      </c>
      <c r="AF33" s="294">
        <v>1.0731215091872555</v>
      </c>
      <c r="AG33" s="294">
        <v>1.061353105937088</v>
      </c>
      <c r="AH33" s="294">
        <v>1.061353105937088</v>
      </c>
      <c r="AI33" s="294">
        <v>1.0816011357487805</v>
      </c>
      <c r="AJ33" s="88"/>
      <c r="AK33" s="88"/>
      <c r="AL33" s="88"/>
      <c r="AM33" s="88"/>
      <c r="AN33" s="88"/>
      <c r="AO33" s="88"/>
      <c r="AP33" s="88"/>
      <c r="AQ33" s="88"/>
      <c r="AR33" s="88"/>
      <c r="AS33" s="88"/>
      <c r="AT33" s="88"/>
      <c r="AU33" s="88"/>
      <c r="AV33" s="88"/>
      <c r="AW33" s="88"/>
      <c r="AX33" s="88"/>
      <c r="AY33" s="88"/>
      <c r="AZ33" s="88"/>
      <c r="BA33" s="88"/>
      <c r="BB33" s="88"/>
      <c r="BC33" s="88"/>
      <c r="BD33" s="88"/>
      <c r="BE33" s="88"/>
    </row>
    <row r="34" spans="1:57">
      <c r="A34" s="14"/>
      <c r="B34" s="467"/>
      <c r="C34" s="95">
        <v>7</v>
      </c>
      <c r="D34" s="96" t="s">
        <v>242</v>
      </c>
      <c r="E34" s="473"/>
      <c r="F34" s="28"/>
      <c r="G34" s="135">
        <v>1.085452733436888</v>
      </c>
      <c r="H34" s="135">
        <v>1.085452733436888</v>
      </c>
      <c r="I34" s="135">
        <v>1.085452733436888</v>
      </c>
      <c r="J34" s="135">
        <v>1.085452733436888</v>
      </c>
      <c r="K34" s="135">
        <v>1.085452733436888</v>
      </c>
      <c r="L34" s="135">
        <v>1.085452733436888</v>
      </c>
      <c r="M34" s="135">
        <v>1.090168180084981</v>
      </c>
      <c r="N34" s="135">
        <v>1.090168180084981</v>
      </c>
      <c r="O34" s="28"/>
      <c r="P34" s="135">
        <v>1.090168180084981</v>
      </c>
      <c r="Q34" s="135">
        <v>1.090168180084981</v>
      </c>
      <c r="R34" s="135">
        <v>1.0901114729358925</v>
      </c>
      <c r="S34" s="135">
        <v>1.0877931386948556</v>
      </c>
      <c r="T34" s="135">
        <v>1.0877232184882555</v>
      </c>
      <c r="U34" s="135">
        <v>1.0801287256807237</v>
      </c>
      <c r="V34" s="135">
        <v>1.0801039085948869</v>
      </c>
      <c r="W34" s="216">
        <v>1.0801039085948869</v>
      </c>
      <c r="X34" s="28"/>
      <c r="Y34" s="216">
        <v>1.0786080527638926</v>
      </c>
      <c r="Z34" s="216">
        <v>1.0786080527638926</v>
      </c>
      <c r="AA34" s="216">
        <v>1.072598750390197</v>
      </c>
      <c r="AB34" s="216">
        <v>1.072598750390197</v>
      </c>
      <c r="AC34" s="294">
        <v>1.0726357718349002</v>
      </c>
      <c r="AD34" s="294">
        <v>1.0726357718349002</v>
      </c>
      <c r="AE34" s="294">
        <v>1.0726357718349002</v>
      </c>
      <c r="AF34" s="294">
        <v>1.0726357718349002</v>
      </c>
      <c r="AG34" s="294">
        <v>1.0985070367175245</v>
      </c>
      <c r="AH34" s="294">
        <v>1.0985070367175245</v>
      </c>
      <c r="AI34" s="294">
        <v>1.0985070367175245</v>
      </c>
      <c r="AJ34" s="88"/>
      <c r="AK34" s="88"/>
      <c r="AL34" s="88"/>
      <c r="AM34" s="88"/>
      <c r="AN34" s="88"/>
      <c r="AO34" s="88"/>
      <c r="AP34" s="88"/>
      <c r="AQ34" s="88"/>
      <c r="AR34" s="88"/>
      <c r="AS34" s="88"/>
      <c r="AT34" s="88"/>
      <c r="AU34" s="88"/>
      <c r="AV34" s="88"/>
      <c r="AW34" s="88"/>
      <c r="AX34" s="88"/>
      <c r="AY34" s="88"/>
      <c r="AZ34" s="88"/>
      <c r="BA34" s="88"/>
      <c r="BB34" s="88"/>
      <c r="BC34" s="88"/>
      <c r="BD34" s="88"/>
      <c r="BE34" s="88"/>
    </row>
    <row r="35" spans="1:57">
      <c r="A35" s="14"/>
      <c r="B35" s="467"/>
      <c r="C35" s="95">
        <v>8</v>
      </c>
      <c r="D35" s="96" t="s">
        <v>243</v>
      </c>
      <c r="E35" s="473"/>
      <c r="F35" s="28"/>
      <c r="G35" s="135">
        <v>1.0674066698772735</v>
      </c>
      <c r="H35" s="135">
        <v>1.0674066698772735</v>
      </c>
      <c r="I35" s="135">
        <v>1.0674066698772735</v>
      </c>
      <c r="J35" s="135">
        <v>1.0674066698772735</v>
      </c>
      <c r="K35" s="135">
        <v>1.0674066698772735</v>
      </c>
      <c r="L35" s="135">
        <v>1.0674066698772735</v>
      </c>
      <c r="M35" s="135">
        <v>1.0682684966881959</v>
      </c>
      <c r="N35" s="135">
        <v>1.0682684966881959</v>
      </c>
      <c r="O35" s="28"/>
      <c r="P35" s="135">
        <v>1.0682684966881959</v>
      </c>
      <c r="Q35" s="135">
        <v>1.0682684966881959</v>
      </c>
      <c r="R35" s="135">
        <v>1.0726239973978122</v>
      </c>
      <c r="S35" s="135">
        <v>1.0726239973978122</v>
      </c>
      <c r="T35" s="135">
        <v>1.0761993198070865</v>
      </c>
      <c r="U35" s="135">
        <v>1.0761993198070865</v>
      </c>
      <c r="V35" s="135">
        <v>1.0742638006468059</v>
      </c>
      <c r="W35" s="216">
        <v>1.0742638006468059</v>
      </c>
      <c r="X35" s="28"/>
      <c r="Y35" s="216">
        <v>1.0740059429428332</v>
      </c>
      <c r="Z35" s="216">
        <v>1.0740059429428332</v>
      </c>
      <c r="AA35" s="216">
        <v>1.0771855422693835</v>
      </c>
      <c r="AB35" s="216">
        <v>1.0771855422693835</v>
      </c>
      <c r="AC35" s="294">
        <v>1.0772458970813967</v>
      </c>
      <c r="AD35" s="294">
        <v>1.0772458970813967</v>
      </c>
      <c r="AE35" s="294">
        <v>1.0772458970813967</v>
      </c>
      <c r="AF35" s="294">
        <v>1.0772458970813967</v>
      </c>
      <c r="AG35" s="294">
        <v>1.0763289579403825</v>
      </c>
      <c r="AH35" s="294">
        <v>1.0763289579403825</v>
      </c>
      <c r="AI35" s="294">
        <v>1.0763289579403825</v>
      </c>
      <c r="AJ35" s="88"/>
      <c r="AK35" s="88"/>
      <c r="AL35" s="88"/>
      <c r="AM35" s="88"/>
      <c r="AN35" s="88"/>
      <c r="AO35" s="88"/>
      <c r="AP35" s="88"/>
      <c r="AQ35" s="88"/>
      <c r="AR35" s="88"/>
      <c r="AS35" s="88"/>
      <c r="AT35" s="88"/>
      <c r="AU35" s="88"/>
      <c r="AV35" s="88"/>
      <c r="AW35" s="88"/>
      <c r="AX35" s="88"/>
      <c r="AY35" s="88"/>
      <c r="AZ35" s="88"/>
      <c r="BA35" s="88"/>
      <c r="BB35" s="88"/>
      <c r="BC35" s="88"/>
      <c r="BD35" s="88"/>
      <c r="BE35" s="88"/>
    </row>
    <row r="36" spans="1:57">
      <c r="A36" s="14"/>
      <c r="B36" s="467"/>
      <c r="C36" s="95">
        <v>9</v>
      </c>
      <c r="D36" s="96" t="s">
        <v>244</v>
      </c>
      <c r="E36" s="473"/>
      <c r="F36" s="28"/>
      <c r="G36" s="135">
        <v>1.0774654762193439</v>
      </c>
      <c r="H36" s="135">
        <v>1.0774654762193439</v>
      </c>
      <c r="I36" s="135">
        <v>1.0774654762193439</v>
      </c>
      <c r="J36" s="135">
        <v>1.0774654762193439</v>
      </c>
      <c r="K36" s="135">
        <v>1.0774654762193439</v>
      </c>
      <c r="L36" s="135">
        <v>1.0774654762193439</v>
      </c>
      <c r="M36" s="135">
        <v>1.0738360384983456</v>
      </c>
      <c r="N36" s="135">
        <v>1.0738360384983456</v>
      </c>
      <c r="O36" s="28"/>
      <c r="P36" s="135">
        <v>1.0738360384983456</v>
      </c>
      <c r="Q36" s="135">
        <v>1.0749970312119093</v>
      </c>
      <c r="R36" s="135">
        <v>1.0748937452388276</v>
      </c>
      <c r="S36" s="135">
        <v>1.0772508512545704</v>
      </c>
      <c r="T36" s="135">
        <v>1.0771808652862276</v>
      </c>
      <c r="U36" s="135">
        <v>1.0761698787013338</v>
      </c>
      <c r="V36" s="135">
        <v>1.0761805902669486</v>
      </c>
      <c r="W36" s="216">
        <v>1.0817884939635833</v>
      </c>
      <c r="X36" s="28"/>
      <c r="Y36" s="216">
        <v>1.082218500772562</v>
      </c>
      <c r="Z36" s="216">
        <v>1.082218500772562</v>
      </c>
      <c r="AA36" s="216">
        <v>1.0824611748875825</v>
      </c>
      <c r="AB36" s="216">
        <v>1.0824611748875825</v>
      </c>
      <c r="AC36" s="294">
        <v>1.082641349048433</v>
      </c>
      <c r="AD36" s="294">
        <v>1.082641349048433</v>
      </c>
      <c r="AE36" s="294">
        <v>1.0813269663709675</v>
      </c>
      <c r="AF36" s="294">
        <v>1.0813269663709675</v>
      </c>
      <c r="AG36" s="294">
        <v>1.0811468741877734</v>
      </c>
      <c r="AH36" s="294">
        <v>1.0811468741877734</v>
      </c>
      <c r="AI36" s="294">
        <v>1.0871446039961368</v>
      </c>
      <c r="AJ36" s="88"/>
      <c r="AK36" s="88"/>
      <c r="AL36" s="88"/>
      <c r="AM36" s="88"/>
      <c r="AN36" s="88"/>
      <c r="AO36" s="88"/>
      <c r="AP36" s="88"/>
      <c r="AQ36" s="88"/>
      <c r="AR36" s="88"/>
      <c r="AS36" s="88"/>
      <c r="AT36" s="88"/>
      <c r="AU36" s="88"/>
      <c r="AV36" s="88"/>
      <c r="AW36" s="88"/>
      <c r="AX36" s="88"/>
      <c r="AY36" s="88"/>
      <c r="AZ36" s="88"/>
      <c r="BA36" s="88"/>
      <c r="BB36" s="88"/>
      <c r="BC36" s="88"/>
      <c r="BD36" s="88"/>
      <c r="BE36" s="88"/>
    </row>
    <row r="37" spans="1:57">
      <c r="A37" s="14"/>
      <c r="B37" s="467"/>
      <c r="C37" s="95">
        <v>10</v>
      </c>
      <c r="D37" s="96" t="s">
        <v>245</v>
      </c>
      <c r="E37" s="473"/>
      <c r="F37" s="28"/>
      <c r="G37" s="135">
        <v>1.0733996094318452</v>
      </c>
      <c r="H37" s="135">
        <v>1.0733996094318452</v>
      </c>
      <c r="I37" s="135">
        <v>1.0733996094318452</v>
      </c>
      <c r="J37" s="135">
        <v>1.0733996094318452</v>
      </c>
      <c r="K37" s="135">
        <v>1.0733996094318452</v>
      </c>
      <c r="L37" s="135">
        <v>1.0733996094318452</v>
      </c>
      <c r="M37" s="135">
        <v>1.0689063256170588</v>
      </c>
      <c r="N37" s="135">
        <v>1.0689063256170588</v>
      </c>
      <c r="O37" s="28"/>
      <c r="P37" s="135">
        <v>1.0689063256170588</v>
      </c>
      <c r="Q37" s="135">
        <v>1.0689063256170588</v>
      </c>
      <c r="R37" s="135">
        <v>1.0688855498479561</v>
      </c>
      <c r="S37" s="135">
        <v>1.0655429324585941</v>
      </c>
      <c r="T37" s="135">
        <v>1.0655481946707537</v>
      </c>
      <c r="U37" s="135">
        <v>1.0655481946707537</v>
      </c>
      <c r="V37" s="135">
        <v>1.0655449219615913</v>
      </c>
      <c r="W37" s="216">
        <v>1.0768242907521903</v>
      </c>
      <c r="X37" s="28"/>
      <c r="Y37" s="216">
        <v>1.0768458314398932</v>
      </c>
      <c r="Z37" s="216">
        <v>1.0768458314398932</v>
      </c>
      <c r="AA37" s="216">
        <v>1.0768458314398932</v>
      </c>
      <c r="AB37" s="216">
        <v>1.0768458314398932</v>
      </c>
      <c r="AC37" s="294">
        <v>1.0768395673187516</v>
      </c>
      <c r="AD37" s="294">
        <v>1.0768395673187516</v>
      </c>
      <c r="AE37" s="294">
        <v>1.0810158985861709</v>
      </c>
      <c r="AF37" s="294">
        <v>1.0810158985861709</v>
      </c>
      <c r="AG37" s="294">
        <v>1.0810055867952857</v>
      </c>
      <c r="AH37" s="294">
        <v>1.0810055867952857</v>
      </c>
      <c r="AI37" s="294">
        <v>1.0810055867952857</v>
      </c>
      <c r="AJ37" s="88"/>
      <c r="AK37" s="88"/>
      <c r="AL37" s="88"/>
      <c r="AM37" s="88"/>
      <c r="AN37" s="88"/>
      <c r="AO37" s="88"/>
      <c r="AP37" s="88"/>
      <c r="AQ37" s="88"/>
      <c r="AR37" s="88"/>
      <c r="AS37" s="88"/>
      <c r="AT37" s="88"/>
      <c r="AU37" s="88"/>
      <c r="AV37" s="88"/>
      <c r="AW37" s="88"/>
      <c r="AX37" s="88"/>
      <c r="AY37" s="88"/>
      <c r="AZ37" s="88"/>
      <c r="BA37" s="88"/>
      <c r="BB37" s="88"/>
      <c r="BC37" s="88"/>
      <c r="BD37" s="88"/>
      <c r="BE37" s="88"/>
    </row>
    <row r="38" spans="1:57">
      <c r="A38" s="14"/>
      <c r="B38" s="467"/>
      <c r="C38" s="95">
        <v>11</v>
      </c>
      <c r="D38" s="96" t="s">
        <v>246</v>
      </c>
      <c r="E38" s="473"/>
      <c r="F38" s="28"/>
      <c r="G38" s="135">
        <v>1.0564421023082484</v>
      </c>
      <c r="H38" s="135">
        <v>1.0564421023082484</v>
      </c>
      <c r="I38" s="135">
        <v>1.0564421023082484</v>
      </c>
      <c r="J38" s="135">
        <v>1.0564421023082484</v>
      </c>
      <c r="K38" s="135">
        <v>1.0564421023082484</v>
      </c>
      <c r="L38" s="135">
        <v>1.0564421023082484</v>
      </c>
      <c r="M38" s="135">
        <v>1.0564421023082484</v>
      </c>
      <c r="N38" s="135">
        <v>1.0564421023082484</v>
      </c>
      <c r="O38" s="28"/>
      <c r="P38" s="135">
        <v>1.0564421023082484</v>
      </c>
      <c r="Q38" s="135">
        <v>1.0623041562481781</v>
      </c>
      <c r="R38" s="135">
        <v>1.0622972759370308</v>
      </c>
      <c r="S38" s="135">
        <v>1.0622972759370308</v>
      </c>
      <c r="T38" s="135">
        <v>1.0622948436434854</v>
      </c>
      <c r="U38" s="135">
        <v>1.0590791996550259</v>
      </c>
      <c r="V38" s="135">
        <v>1.0590774473782516</v>
      </c>
      <c r="W38" s="216">
        <v>1.0590774473782516</v>
      </c>
      <c r="X38" s="28"/>
      <c r="Y38" s="216">
        <v>1.0590817159535859</v>
      </c>
      <c r="Z38" s="216">
        <v>1.0590817159535859</v>
      </c>
      <c r="AA38" s="216">
        <v>1.0580990615808532</v>
      </c>
      <c r="AB38" s="216">
        <v>1.0580990615808532</v>
      </c>
      <c r="AC38" s="294">
        <v>1.0580814076049103</v>
      </c>
      <c r="AD38" s="294">
        <v>1.0580814076049103</v>
      </c>
      <c r="AE38" s="294">
        <v>1.0580814076049103</v>
      </c>
      <c r="AF38" s="294">
        <v>1.0580814076049103</v>
      </c>
      <c r="AG38" s="294">
        <v>1.0581000546812944</v>
      </c>
      <c r="AH38" s="294">
        <v>1.0581000546812944</v>
      </c>
      <c r="AI38" s="294">
        <v>1.0622015319577374</v>
      </c>
      <c r="AJ38" s="88"/>
      <c r="AK38" s="88"/>
      <c r="AL38" s="88"/>
      <c r="AM38" s="88"/>
      <c r="AN38" s="88"/>
      <c r="AO38" s="88"/>
      <c r="AP38" s="88"/>
      <c r="AQ38" s="88"/>
      <c r="AR38" s="88"/>
      <c r="AS38" s="88"/>
      <c r="AT38" s="88"/>
      <c r="AU38" s="88"/>
      <c r="AV38" s="88"/>
      <c r="AW38" s="88"/>
      <c r="AX38" s="88"/>
      <c r="AY38" s="88"/>
      <c r="AZ38" s="88"/>
      <c r="BA38" s="88"/>
      <c r="BB38" s="88"/>
      <c r="BC38" s="88"/>
      <c r="BD38" s="88"/>
      <c r="BE38" s="88"/>
    </row>
    <row r="39" spans="1:57">
      <c r="A39" s="14"/>
      <c r="B39" s="467"/>
      <c r="C39" s="95">
        <v>12</v>
      </c>
      <c r="D39" s="96" t="s">
        <v>247</v>
      </c>
      <c r="E39" s="473"/>
      <c r="F39" s="28"/>
      <c r="G39" s="135">
        <v>1.093046755459234</v>
      </c>
      <c r="H39" s="135">
        <v>1.093046755459234</v>
      </c>
      <c r="I39" s="135">
        <v>1.093046755459234</v>
      </c>
      <c r="J39" s="135">
        <v>1.093046755459234</v>
      </c>
      <c r="K39" s="135">
        <v>1.093046755459234</v>
      </c>
      <c r="L39" s="135">
        <v>1.093046755459234</v>
      </c>
      <c r="M39" s="135">
        <v>1.0844223757094351</v>
      </c>
      <c r="N39" s="135">
        <v>1.0844223757094351</v>
      </c>
      <c r="O39" s="28"/>
      <c r="P39" s="135">
        <v>1.0844223757094351</v>
      </c>
      <c r="Q39" s="135">
        <v>1.0840810256610449</v>
      </c>
      <c r="R39" s="135">
        <v>1.0840014833163434</v>
      </c>
      <c r="S39" s="135">
        <v>1.089729151712139</v>
      </c>
      <c r="T39" s="135">
        <v>1.0896568330775738</v>
      </c>
      <c r="U39" s="135">
        <v>1.0908901430158633</v>
      </c>
      <c r="V39" s="135">
        <v>1.090853813393611</v>
      </c>
      <c r="W39" s="216">
        <v>1.0943597840369708</v>
      </c>
      <c r="X39" s="28"/>
      <c r="Y39" s="216">
        <v>1.0947827985026726</v>
      </c>
      <c r="Z39" s="216">
        <v>1.0947827985026726</v>
      </c>
      <c r="AA39" s="216">
        <v>1.0947827985026726</v>
      </c>
      <c r="AB39" s="216">
        <v>1.0947827985026726</v>
      </c>
      <c r="AC39" s="294">
        <v>1.0949799806482483</v>
      </c>
      <c r="AD39" s="294">
        <v>1.0949799806482483</v>
      </c>
      <c r="AE39" s="294">
        <v>1.0949799806482483</v>
      </c>
      <c r="AF39" s="294">
        <v>1.0949799806482483</v>
      </c>
      <c r="AG39" s="294">
        <v>1.1052236224452636</v>
      </c>
      <c r="AH39" s="294">
        <v>1.1052236224452636</v>
      </c>
      <c r="AI39" s="294">
        <v>1.1139511573020942</v>
      </c>
      <c r="AJ39" s="88"/>
      <c r="AK39" s="88"/>
      <c r="AL39" s="88"/>
      <c r="AM39" s="88"/>
      <c r="AN39" s="88"/>
      <c r="AO39" s="88"/>
      <c r="AP39" s="88"/>
      <c r="AQ39" s="88"/>
      <c r="AR39" s="88"/>
      <c r="AS39" s="88"/>
      <c r="AT39" s="88"/>
      <c r="AU39" s="88"/>
      <c r="AV39" s="88"/>
      <c r="AW39" s="88"/>
      <c r="AX39" s="88"/>
      <c r="AY39" s="88"/>
      <c r="AZ39" s="88"/>
      <c r="BA39" s="88"/>
      <c r="BB39" s="88"/>
      <c r="BC39" s="88"/>
      <c r="BD39" s="88"/>
      <c r="BE39" s="88"/>
    </row>
    <row r="40" spans="1:57">
      <c r="A40" s="14"/>
      <c r="B40" s="467"/>
      <c r="C40" s="95">
        <v>13</v>
      </c>
      <c r="D40" s="96" t="s">
        <v>248</v>
      </c>
      <c r="E40" s="473"/>
      <c r="F40" s="28"/>
      <c r="G40" s="135">
        <v>1.0858319620011085</v>
      </c>
      <c r="H40" s="135">
        <v>1.0858319620011085</v>
      </c>
      <c r="I40" s="135">
        <v>1.0858319620011085</v>
      </c>
      <c r="J40" s="135">
        <v>1.0858319620011085</v>
      </c>
      <c r="K40" s="135">
        <v>1.0858319620011085</v>
      </c>
      <c r="L40" s="135">
        <v>1.0858319620011085</v>
      </c>
      <c r="M40" s="135">
        <v>1.094694427799904</v>
      </c>
      <c r="N40" s="135">
        <v>1.094694427799904</v>
      </c>
      <c r="O40" s="28"/>
      <c r="P40" s="135">
        <v>1.094694427799904</v>
      </c>
      <c r="Q40" s="135">
        <v>1.0944636969101207</v>
      </c>
      <c r="R40" s="135">
        <v>1.0943447054059863</v>
      </c>
      <c r="S40" s="135">
        <v>1.0949350854172193</v>
      </c>
      <c r="T40" s="135">
        <v>1.0948303212449852</v>
      </c>
      <c r="U40" s="135">
        <v>1.095790721417468</v>
      </c>
      <c r="V40" s="135">
        <v>1.0957378979020587</v>
      </c>
      <c r="W40" s="216">
        <v>1.1017640335058234</v>
      </c>
      <c r="X40" s="28"/>
      <c r="Y40" s="216">
        <v>1.1023213441864601</v>
      </c>
      <c r="Z40" s="216">
        <v>1.1023213441864601</v>
      </c>
      <c r="AA40" s="216">
        <v>1.1024439181168273</v>
      </c>
      <c r="AB40" s="216">
        <v>1.1024439181168273</v>
      </c>
      <c r="AC40" s="294">
        <v>1.1027140349333862</v>
      </c>
      <c r="AD40" s="294">
        <v>1.1027140349333862</v>
      </c>
      <c r="AE40" s="294">
        <v>1.1067359084636179</v>
      </c>
      <c r="AF40" s="294">
        <v>1.1067359084636179</v>
      </c>
      <c r="AG40" s="294">
        <v>1.106615175569023</v>
      </c>
      <c r="AH40" s="294">
        <v>1.106615175569023</v>
      </c>
      <c r="AI40" s="294">
        <v>1.1140081655871283</v>
      </c>
      <c r="AJ40" s="88"/>
      <c r="AK40" s="88"/>
      <c r="AL40" s="88"/>
      <c r="AM40" s="88"/>
      <c r="AN40" s="88"/>
      <c r="AO40" s="88"/>
      <c r="AP40" s="88"/>
      <c r="AQ40" s="88"/>
      <c r="AR40" s="88"/>
      <c r="AS40" s="88"/>
      <c r="AT40" s="88"/>
      <c r="AU40" s="88"/>
      <c r="AV40" s="88"/>
      <c r="AW40" s="88"/>
      <c r="AX40" s="88"/>
      <c r="AY40" s="88"/>
      <c r="AZ40" s="88"/>
      <c r="BA40" s="88"/>
      <c r="BB40" s="88"/>
      <c r="BC40" s="88"/>
      <c r="BD40" s="88"/>
      <c r="BE40" s="88"/>
    </row>
    <row r="41" spans="1:57">
      <c r="A41" s="14"/>
      <c r="B41" s="468"/>
      <c r="C41" s="95">
        <v>14</v>
      </c>
      <c r="D41" s="96" t="s">
        <v>249</v>
      </c>
      <c r="E41" s="473"/>
      <c r="F41" s="28"/>
      <c r="G41" s="135">
        <v>1.0890162916795407</v>
      </c>
      <c r="H41" s="135">
        <v>1.0890162916795407</v>
      </c>
      <c r="I41" s="135">
        <v>1.0890162916795407</v>
      </c>
      <c r="J41" s="135">
        <v>1.0890162916795407</v>
      </c>
      <c r="K41" s="135">
        <v>1.0890162916795407</v>
      </c>
      <c r="L41" s="135">
        <v>1.0890162916795407</v>
      </c>
      <c r="M41" s="135">
        <v>1.0929376143819718</v>
      </c>
      <c r="N41" s="135">
        <v>1.0929376143819718</v>
      </c>
      <c r="O41" s="28"/>
      <c r="P41" s="135">
        <v>1.0929376143819718</v>
      </c>
      <c r="Q41" s="135">
        <v>1.0929376143819718</v>
      </c>
      <c r="R41" s="135">
        <v>1.088056236726862</v>
      </c>
      <c r="S41" s="135">
        <v>1.088056236726862</v>
      </c>
      <c r="T41" s="135">
        <v>1.0976703486960437</v>
      </c>
      <c r="U41" s="135">
        <v>1.0976703486960437</v>
      </c>
      <c r="V41" s="135">
        <v>1.1045464548906672</v>
      </c>
      <c r="W41" s="216">
        <v>1.1045464548906672</v>
      </c>
      <c r="X41" s="28"/>
      <c r="Y41" s="216">
        <v>1.0986775393293593</v>
      </c>
      <c r="Z41" s="216">
        <v>1.0986775393293593</v>
      </c>
      <c r="AA41" s="216">
        <v>1.0986775393293593</v>
      </c>
      <c r="AB41" s="216">
        <v>1.0986775393293593</v>
      </c>
      <c r="AC41" s="294">
        <v>1.0986074436781958</v>
      </c>
      <c r="AD41" s="294">
        <v>1.0986074436781958</v>
      </c>
      <c r="AE41" s="294">
        <v>1.0986074436781958</v>
      </c>
      <c r="AF41" s="294">
        <v>1.0986074436781958</v>
      </c>
      <c r="AG41" s="294">
        <v>1.0986289711638653</v>
      </c>
      <c r="AH41" s="294">
        <v>1.0986289711638653</v>
      </c>
      <c r="AI41" s="294">
        <v>1.0986289711638653</v>
      </c>
      <c r="AJ41" s="88"/>
      <c r="AK41" s="88"/>
      <c r="AL41" s="88"/>
      <c r="AM41" s="88"/>
      <c r="AN41" s="88"/>
      <c r="AO41" s="88"/>
      <c r="AP41" s="88"/>
      <c r="AQ41" s="88"/>
      <c r="AR41" s="88"/>
      <c r="AS41" s="88"/>
      <c r="AT41" s="88"/>
      <c r="AU41" s="88"/>
      <c r="AV41" s="88"/>
      <c r="AW41" s="88"/>
      <c r="AX41" s="88"/>
      <c r="AY41" s="88"/>
      <c r="AZ41" s="88"/>
      <c r="BA41" s="88"/>
      <c r="BB41" s="88"/>
      <c r="BC41" s="88"/>
      <c r="BD41" s="88"/>
      <c r="BE41" s="88"/>
    </row>
    <row r="42" spans="1:57" s="14" customFormat="1">
      <c r="B42" s="89"/>
      <c r="C42" s="92"/>
      <c r="D42" s="93"/>
      <c r="E42" s="94"/>
    </row>
    <row r="43" spans="1:57">
      <c r="A43" s="90"/>
      <c r="B43" s="91" t="s">
        <v>381</v>
      </c>
      <c r="C43" s="90"/>
      <c r="D43" s="90"/>
      <c r="E43" s="90"/>
      <c r="F43" s="90"/>
      <c r="G43" s="90"/>
      <c r="H43" s="90"/>
      <c r="I43" s="90"/>
      <c r="J43" s="90"/>
      <c r="K43" s="90"/>
      <c r="L43" s="90"/>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row>
    <row r="44" spans="1:57" s="14" customFormat="1"/>
    <row r="45" spans="1:57" s="14" customFormat="1">
      <c r="B45" s="99"/>
    </row>
    <row r="46" spans="1:57">
      <c r="A46" s="14"/>
      <c r="B46" s="474" t="s">
        <v>377</v>
      </c>
      <c r="C46" s="475" t="s">
        <v>378</v>
      </c>
      <c r="D46" s="476" t="s">
        <v>95</v>
      </c>
      <c r="E46" s="471"/>
      <c r="F46" s="28"/>
      <c r="G46" s="386" t="s">
        <v>97</v>
      </c>
      <c r="H46" s="387"/>
      <c r="I46" s="387"/>
      <c r="J46" s="387"/>
      <c r="K46" s="387"/>
      <c r="L46" s="387"/>
      <c r="M46" s="387"/>
      <c r="N46" s="388"/>
      <c r="O46" s="136"/>
      <c r="P46" s="229" t="s">
        <v>98</v>
      </c>
      <c r="Q46" s="230"/>
      <c r="R46" s="230"/>
      <c r="S46" s="230"/>
      <c r="T46" s="230"/>
      <c r="U46" s="230"/>
      <c r="V46" s="230"/>
      <c r="W46" s="230"/>
      <c r="X46" s="28"/>
      <c r="Y46" s="327"/>
      <c r="Z46" s="327"/>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row>
    <row r="47" spans="1:57" ht="12.75" customHeight="1">
      <c r="A47" s="14"/>
      <c r="B47" s="474"/>
      <c r="C47" s="475"/>
      <c r="D47" s="476"/>
      <c r="E47" s="472"/>
      <c r="F47" s="28"/>
      <c r="G47" s="477" t="s">
        <v>99</v>
      </c>
      <c r="H47" s="478"/>
      <c r="I47" s="478"/>
      <c r="J47" s="478"/>
      <c r="K47" s="478"/>
      <c r="L47" s="478"/>
      <c r="M47" s="478"/>
      <c r="N47" s="479"/>
      <c r="O47" s="136"/>
      <c r="P47" s="232" t="s">
        <v>100</v>
      </c>
      <c r="Q47" s="233"/>
      <c r="R47" s="233"/>
      <c r="S47" s="233"/>
      <c r="T47" s="233"/>
      <c r="U47" s="233"/>
      <c r="V47" s="233"/>
      <c r="W47" s="233"/>
      <c r="X47" s="28"/>
      <c r="Y47" s="313"/>
      <c r="Z47" s="314"/>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row>
    <row r="48" spans="1:57" ht="25.5" customHeight="1">
      <c r="A48" s="14"/>
      <c r="B48" s="474"/>
      <c r="C48" s="475"/>
      <c r="D48" s="476"/>
      <c r="E48" s="97" t="s">
        <v>101</v>
      </c>
      <c r="F48" s="28"/>
      <c r="G48" s="33" t="s">
        <v>102</v>
      </c>
      <c r="H48" s="33" t="s">
        <v>103</v>
      </c>
      <c r="I48" s="33" t="s">
        <v>104</v>
      </c>
      <c r="J48" s="33" t="s">
        <v>105</v>
      </c>
      <c r="K48" s="33" t="s">
        <v>106</v>
      </c>
      <c r="L48" s="34" t="s">
        <v>107</v>
      </c>
      <c r="M48" s="33" t="s">
        <v>108</v>
      </c>
      <c r="N48" s="33" t="s">
        <v>109</v>
      </c>
      <c r="O48" s="28"/>
      <c r="P48" s="29" t="s">
        <v>110</v>
      </c>
      <c r="Q48" s="29" t="s">
        <v>111</v>
      </c>
      <c r="R48" s="29" t="s">
        <v>112</v>
      </c>
      <c r="S48" s="35" t="s">
        <v>113</v>
      </c>
      <c r="T48" s="29" t="s">
        <v>114</v>
      </c>
      <c r="U48" s="29" t="s">
        <v>115</v>
      </c>
      <c r="V48" s="29" t="s">
        <v>116</v>
      </c>
      <c r="W48" s="29" t="s">
        <v>117</v>
      </c>
      <c r="X48" s="28"/>
      <c r="Y48" s="29" t="s">
        <v>118</v>
      </c>
      <c r="Z48" s="29" t="s">
        <v>135</v>
      </c>
      <c r="AA48" s="29" t="s">
        <v>119</v>
      </c>
      <c r="AB48" s="29" t="s">
        <v>136</v>
      </c>
      <c r="AC48" s="29" t="s">
        <v>137</v>
      </c>
      <c r="AD48" s="29" t="s">
        <v>138</v>
      </c>
      <c r="AE48" s="29" t="s">
        <v>139</v>
      </c>
      <c r="AF48" s="29" t="s">
        <v>140</v>
      </c>
      <c r="AG48" s="29" t="s">
        <v>141</v>
      </c>
      <c r="AH48" s="29" t="s">
        <v>142</v>
      </c>
      <c r="AI48" s="29" t="s">
        <v>143</v>
      </c>
      <c r="AJ48" s="29" t="s">
        <v>144</v>
      </c>
      <c r="AK48" s="29" t="s">
        <v>145</v>
      </c>
      <c r="AL48" s="29" t="s">
        <v>146</v>
      </c>
      <c r="AM48" s="29" t="s">
        <v>147</v>
      </c>
      <c r="AN48" s="29" t="s">
        <v>148</v>
      </c>
      <c r="AO48" s="29" t="s">
        <v>149</v>
      </c>
      <c r="AP48" s="29" t="s">
        <v>150</v>
      </c>
      <c r="AQ48" s="29" t="s">
        <v>151</v>
      </c>
      <c r="AR48" s="29" t="s">
        <v>152</v>
      </c>
      <c r="AS48" s="29" t="s">
        <v>153</v>
      </c>
      <c r="AT48" s="29" t="s">
        <v>154</v>
      </c>
      <c r="AU48" s="29" t="s">
        <v>155</v>
      </c>
      <c r="AV48" s="29" t="s">
        <v>156</v>
      </c>
      <c r="AW48" s="29" t="s">
        <v>157</v>
      </c>
      <c r="AX48" s="29" t="s">
        <v>158</v>
      </c>
      <c r="AY48" s="29" t="s">
        <v>159</v>
      </c>
      <c r="AZ48" s="29" t="s">
        <v>160</v>
      </c>
      <c r="BA48" s="29" t="s">
        <v>161</v>
      </c>
      <c r="BB48" s="29" t="s">
        <v>162</v>
      </c>
      <c r="BC48" s="29" t="s">
        <v>163</v>
      </c>
      <c r="BD48" s="29" t="s">
        <v>164</v>
      </c>
      <c r="BE48" s="29" t="s">
        <v>165</v>
      </c>
    </row>
    <row r="49" spans="1:57" ht="15" customHeight="1">
      <c r="A49" s="14"/>
      <c r="B49" s="474"/>
      <c r="C49" s="475"/>
      <c r="D49" s="476"/>
      <c r="E49" s="97" t="s">
        <v>166</v>
      </c>
      <c r="F49" s="28"/>
      <c r="G49" s="31" t="s">
        <v>167</v>
      </c>
      <c r="H49" s="31" t="s">
        <v>168</v>
      </c>
      <c r="I49" s="31" t="s">
        <v>169</v>
      </c>
      <c r="J49" s="31" t="s">
        <v>170</v>
      </c>
      <c r="K49" s="31" t="s">
        <v>171</v>
      </c>
      <c r="L49" s="32" t="s">
        <v>172</v>
      </c>
      <c r="M49" s="31" t="s">
        <v>173</v>
      </c>
      <c r="N49" s="31" t="s">
        <v>174</v>
      </c>
      <c r="O49" s="28"/>
      <c r="P49" s="31" t="s">
        <v>175</v>
      </c>
      <c r="Q49" s="31" t="s">
        <v>176</v>
      </c>
      <c r="R49" s="31" t="s">
        <v>177</v>
      </c>
      <c r="S49" s="36" t="s">
        <v>178</v>
      </c>
      <c r="T49" s="31" t="s">
        <v>179</v>
      </c>
      <c r="U49" s="31" t="s">
        <v>180</v>
      </c>
      <c r="V49" s="31" t="s">
        <v>181</v>
      </c>
      <c r="W49" s="31" t="s">
        <v>182</v>
      </c>
      <c r="X49" s="28"/>
      <c r="Y49" s="31" t="s">
        <v>183</v>
      </c>
      <c r="Z49" s="31" t="s">
        <v>184</v>
      </c>
      <c r="AA49" s="31" t="s">
        <v>185</v>
      </c>
      <c r="AB49" s="31" t="s">
        <v>186</v>
      </c>
      <c r="AC49" s="31" t="s">
        <v>187</v>
      </c>
      <c r="AD49" s="31" t="s">
        <v>188</v>
      </c>
      <c r="AE49" s="31" t="s">
        <v>189</v>
      </c>
      <c r="AF49" s="31" t="s">
        <v>190</v>
      </c>
      <c r="AG49" s="31" t="s">
        <v>191</v>
      </c>
      <c r="AH49" s="31" t="s">
        <v>192</v>
      </c>
      <c r="AI49" s="31" t="s">
        <v>193</v>
      </c>
      <c r="AJ49" s="31" t="s">
        <v>194</v>
      </c>
      <c r="AK49" s="31" t="s">
        <v>195</v>
      </c>
      <c r="AL49" s="31" t="s">
        <v>196</v>
      </c>
      <c r="AM49" s="31" t="s">
        <v>197</v>
      </c>
      <c r="AN49" s="31" t="s">
        <v>198</v>
      </c>
      <c r="AO49" s="31" t="s">
        <v>199</v>
      </c>
      <c r="AP49" s="31" t="s">
        <v>200</v>
      </c>
      <c r="AQ49" s="31" t="s">
        <v>201</v>
      </c>
      <c r="AR49" s="31" t="s">
        <v>202</v>
      </c>
      <c r="AS49" s="31" t="s">
        <v>203</v>
      </c>
      <c r="AT49" s="31" t="s">
        <v>204</v>
      </c>
      <c r="AU49" s="31" t="s">
        <v>205</v>
      </c>
      <c r="AV49" s="31" t="s">
        <v>206</v>
      </c>
      <c r="AW49" s="31" t="s">
        <v>207</v>
      </c>
      <c r="AX49" s="31" t="s">
        <v>208</v>
      </c>
      <c r="AY49" s="31" t="s">
        <v>209</v>
      </c>
      <c r="AZ49" s="31" t="s">
        <v>210</v>
      </c>
      <c r="BA49" s="31" t="s">
        <v>211</v>
      </c>
      <c r="BB49" s="31" t="s">
        <v>212</v>
      </c>
      <c r="BC49" s="31" t="s">
        <v>213</v>
      </c>
      <c r="BD49" s="31" t="s">
        <v>214</v>
      </c>
      <c r="BE49" s="31" t="s">
        <v>215</v>
      </c>
    </row>
    <row r="50" spans="1:57" ht="15" customHeight="1">
      <c r="A50" s="14"/>
      <c r="B50" s="474"/>
      <c r="C50" s="475"/>
      <c r="D50" s="476"/>
      <c r="E50" s="98" t="s">
        <v>382</v>
      </c>
      <c r="F50" s="28"/>
      <c r="G50" s="29" t="s">
        <v>217</v>
      </c>
      <c r="H50" s="29" t="s">
        <v>217</v>
      </c>
      <c r="I50" s="29" t="s">
        <v>218</v>
      </c>
      <c r="J50" s="29" t="s">
        <v>218</v>
      </c>
      <c r="K50" s="29" t="s">
        <v>219</v>
      </c>
      <c r="L50" s="30" t="s">
        <v>219</v>
      </c>
      <c r="M50" s="29" t="s">
        <v>220</v>
      </c>
      <c r="N50" s="29" t="s">
        <v>220</v>
      </c>
      <c r="O50" s="28"/>
      <c r="P50" s="29" t="s">
        <v>221</v>
      </c>
      <c r="Q50" s="29" t="s">
        <v>222</v>
      </c>
      <c r="R50" s="29" t="s">
        <v>222</v>
      </c>
      <c r="S50" s="35" t="s">
        <v>223</v>
      </c>
      <c r="T50" s="29" t="s">
        <v>223</v>
      </c>
      <c r="U50" s="29" t="s">
        <v>224</v>
      </c>
      <c r="V50" s="29" t="s">
        <v>224</v>
      </c>
      <c r="W50" s="29" t="s">
        <v>225</v>
      </c>
      <c r="X50" s="28"/>
      <c r="Y50" s="29" t="s">
        <v>225</v>
      </c>
      <c r="Z50" s="29" t="s">
        <v>225</v>
      </c>
      <c r="AA50" s="29" t="s">
        <v>226</v>
      </c>
      <c r="AB50" s="29" t="s">
        <v>226</v>
      </c>
      <c r="AC50" s="29" t="s">
        <v>226</v>
      </c>
      <c r="AD50" s="29" t="s">
        <v>226</v>
      </c>
      <c r="AE50" s="29" t="s">
        <v>227</v>
      </c>
      <c r="AF50" s="29" t="s">
        <v>227</v>
      </c>
      <c r="AG50" s="29" t="s">
        <v>227</v>
      </c>
      <c r="AH50" s="29" t="s">
        <v>227</v>
      </c>
      <c r="AI50" s="29" t="s">
        <v>228</v>
      </c>
      <c r="AJ50" s="29" t="s">
        <v>228</v>
      </c>
      <c r="AK50" s="29" t="s">
        <v>228</v>
      </c>
      <c r="AL50" s="29" t="s">
        <v>228</v>
      </c>
      <c r="AM50" s="29" t="s">
        <v>229</v>
      </c>
      <c r="AN50" s="29" t="s">
        <v>229</v>
      </c>
      <c r="AO50" s="29" t="s">
        <v>229</v>
      </c>
      <c r="AP50" s="29" t="s">
        <v>229</v>
      </c>
      <c r="AQ50" s="29" t="s">
        <v>230</v>
      </c>
      <c r="AR50" s="29" t="s">
        <v>230</v>
      </c>
      <c r="AS50" s="29" t="s">
        <v>230</v>
      </c>
      <c r="AT50" s="29" t="s">
        <v>230</v>
      </c>
      <c r="AU50" s="29" t="s">
        <v>231</v>
      </c>
      <c r="AV50" s="29" t="s">
        <v>231</v>
      </c>
      <c r="AW50" s="29" t="s">
        <v>231</v>
      </c>
      <c r="AX50" s="29" t="s">
        <v>231</v>
      </c>
      <c r="AY50" s="29" t="s">
        <v>232</v>
      </c>
      <c r="AZ50" s="29" t="s">
        <v>232</v>
      </c>
      <c r="BA50" s="29" t="s">
        <v>232</v>
      </c>
      <c r="BB50" s="29" t="s">
        <v>232</v>
      </c>
      <c r="BC50" s="29" t="s">
        <v>233</v>
      </c>
      <c r="BD50" s="29" t="s">
        <v>233</v>
      </c>
      <c r="BE50" s="29" t="s">
        <v>233</v>
      </c>
    </row>
    <row r="51" spans="1:57" ht="12.75" customHeight="1">
      <c r="A51" s="14"/>
      <c r="B51" s="371" t="s">
        <v>379</v>
      </c>
      <c r="C51" s="311">
        <v>1</v>
      </c>
      <c r="D51" s="312" t="s">
        <v>235</v>
      </c>
      <c r="E51" s="415"/>
      <c r="F51" s="28"/>
      <c r="G51" s="214"/>
      <c r="H51" s="14"/>
      <c r="I51" s="14"/>
      <c r="J51" s="14"/>
      <c r="K51" s="14"/>
      <c r="L51" s="14"/>
      <c r="M51" s="14"/>
      <c r="N51" s="213"/>
      <c r="O51" s="28"/>
      <c r="P51" s="214"/>
      <c r="Q51" s="14"/>
      <c r="R51" s="14"/>
      <c r="S51" s="14"/>
      <c r="T51" s="14"/>
      <c r="U51" s="14"/>
      <c r="V51" s="14"/>
      <c r="W51" s="213"/>
      <c r="X51" s="28"/>
      <c r="Y51" s="214"/>
      <c r="Z51" s="14"/>
      <c r="AA51" s="14"/>
      <c r="AB51" s="14"/>
      <c r="AC51" s="14"/>
      <c r="AD51" s="14"/>
      <c r="AE51" s="14"/>
      <c r="AF51" s="14"/>
      <c r="AG51" s="14"/>
      <c r="AH51" s="213"/>
      <c r="AI51" s="315">
        <v>1.1318553773507796</v>
      </c>
      <c r="AJ51" s="294"/>
      <c r="AK51" s="294"/>
      <c r="AL51" s="294"/>
      <c r="AM51" s="294"/>
      <c r="AN51" s="88"/>
      <c r="AO51" s="88"/>
      <c r="AP51" s="88"/>
      <c r="AQ51" s="88"/>
      <c r="AR51" s="88"/>
      <c r="AS51" s="88"/>
      <c r="AT51" s="88"/>
      <c r="AU51" s="88"/>
      <c r="AV51" s="88"/>
      <c r="AW51" s="88"/>
      <c r="AX51" s="88"/>
      <c r="AY51" s="88"/>
      <c r="AZ51" s="88"/>
      <c r="BA51" s="88"/>
      <c r="BB51" s="88"/>
      <c r="BC51" s="88"/>
      <c r="BD51" s="88"/>
      <c r="BE51" s="88"/>
    </row>
    <row r="52" spans="1:57">
      <c r="A52" s="14"/>
      <c r="B52" s="371"/>
      <c r="C52" s="311">
        <v>2</v>
      </c>
      <c r="D52" s="312" t="s">
        <v>237</v>
      </c>
      <c r="E52" s="416"/>
      <c r="F52" s="28"/>
      <c r="G52" s="214"/>
      <c r="H52" s="14"/>
      <c r="I52" s="14"/>
      <c r="J52" s="14"/>
      <c r="K52" s="14"/>
      <c r="L52" s="14"/>
      <c r="M52" s="14"/>
      <c r="N52" s="213"/>
      <c r="O52" s="28"/>
      <c r="P52" s="214"/>
      <c r="Q52" s="14"/>
      <c r="R52" s="14"/>
      <c r="S52" s="14"/>
      <c r="T52" s="14"/>
      <c r="U52" s="14"/>
      <c r="V52" s="14"/>
      <c r="W52" s="213"/>
      <c r="X52" s="28"/>
      <c r="Y52" s="214"/>
      <c r="Z52" s="14"/>
      <c r="AA52" s="14"/>
      <c r="AB52" s="14"/>
      <c r="AC52" s="14"/>
      <c r="AD52" s="14"/>
      <c r="AE52" s="14"/>
      <c r="AF52" s="14"/>
      <c r="AG52" s="14"/>
      <c r="AH52" s="213"/>
      <c r="AI52" s="315">
        <v>1.1126441139678844</v>
      </c>
      <c r="AJ52" s="294"/>
      <c r="AK52" s="294"/>
      <c r="AL52" s="294"/>
      <c r="AM52" s="294"/>
      <c r="AN52" s="88"/>
      <c r="AO52" s="88"/>
      <c r="AP52" s="88"/>
      <c r="AQ52" s="88"/>
      <c r="AR52" s="88"/>
      <c r="AS52" s="88"/>
      <c r="AT52" s="88"/>
      <c r="AU52" s="88"/>
      <c r="AV52" s="88"/>
      <c r="AW52" s="88"/>
      <c r="AX52" s="88"/>
      <c r="AY52" s="88"/>
      <c r="AZ52" s="88"/>
      <c r="BA52" s="88"/>
      <c r="BB52" s="88"/>
      <c r="BC52" s="88"/>
      <c r="BD52" s="88"/>
      <c r="BE52" s="88"/>
    </row>
    <row r="53" spans="1:57">
      <c r="A53" s="14"/>
      <c r="B53" s="371"/>
      <c r="C53" s="311">
        <v>3</v>
      </c>
      <c r="D53" s="312" t="s">
        <v>238</v>
      </c>
      <c r="E53" s="416"/>
      <c r="F53" s="28"/>
      <c r="G53" s="214"/>
      <c r="H53" s="14"/>
      <c r="I53" s="14"/>
      <c r="J53" s="14"/>
      <c r="K53" s="14"/>
      <c r="L53" s="14"/>
      <c r="M53" s="14"/>
      <c r="N53" s="213"/>
      <c r="O53" s="28"/>
      <c r="P53" s="214"/>
      <c r="Q53" s="14"/>
      <c r="R53" s="14"/>
      <c r="S53" s="14"/>
      <c r="T53" s="14"/>
      <c r="U53" s="14"/>
      <c r="V53" s="14"/>
      <c r="W53" s="213"/>
      <c r="X53" s="28"/>
      <c r="Y53" s="214"/>
      <c r="Z53" s="14"/>
      <c r="AA53" s="14"/>
      <c r="AB53" s="14"/>
      <c r="AC53" s="14"/>
      <c r="AD53" s="14"/>
      <c r="AE53" s="14"/>
      <c r="AF53" s="14"/>
      <c r="AG53" s="14"/>
      <c r="AH53" s="213"/>
      <c r="AI53" s="315">
        <v>1.1416671770575908</v>
      </c>
      <c r="AJ53" s="294"/>
      <c r="AK53" s="294"/>
      <c r="AL53" s="294"/>
      <c r="AM53" s="294"/>
      <c r="AN53" s="88"/>
      <c r="AO53" s="88"/>
      <c r="AP53" s="88"/>
      <c r="AQ53" s="88"/>
      <c r="AR53" s="88"/>
      <c r="AS53" s="88"/>
      <c r="AT53" s="88"/>
      <c r="AU53" s="88"/>
      <c r="AV53" s="88"/>
      <c r="AW53" s="88"/>
      <c r="AX53" s="88"/>
      <c r="AY53" s="88"/>
      <c r="AZ53" s="88"/>
      <c r="BA53" s="88"/>
      <c r="BB53" s="88"/>
      <c r="BC53" s="88"/>
      <c r="BD53" s="88"/>
      <c r="BE53" s="88"/>
    </row>
    <row r="54" spans="1:57">
      <c r="A54" s="14"/>
      <c r="B54" s="371"/>
      <c r="C54" s="311">
        <v>4</v>
      </c>
      <c r="D54" s="312" t="s">
        <v>239</v>
      </c>
      <c r="E54" s="416"/>
      <c r="F54" s="28"/>
      <c r="G54" s="214"/>
      <c r="H54" s="14"/>
      <c r="I54" s="14"/>
      <c r="J54" s="14"/>
      <c r="K54" s="14"/>
      <c r="L54" s="14"/>
      <c r="M54" s="14"/>
      <c r="N54" s="213"/>
      <c r="O54" s="28"/>
      <c r="P54" s="214"/>
      <c r="Q54" s="14"/>
      <c r="R54" s="14"/>
      <c r="S54" s="14"/>
      <c r="T54" s="14"/>
      <c r="U54" s="14"/>
      <c r="V54" s="14"/>
      <c r="W54" s="213"/>
      <c r="X54" s="28"/>
      <c r="Y54" s="214"/>
      <c r="Z54" s="14"/>
      <c r="AA54" s="14"/>
      <c r="AB54" s="14"/>
      <c r="AC54" s="14"/>
      <c r="AD54" s="14"/>
      <c r="AE54" s="14"/>
      <c r="AF54" s="14"/>
      <c r="AG54" s="14"/>
      <c r="AH54" s="213"/>
      <c r="AI54" s="315">
        <v>1.1483032975479031</v>
      </c>
      <c r="AJ54" s="294"/>
      <c r="AK54" s="294"/>
      <c r="AL54" s="294"/>
      <c r="AM54" s="294"/>
      <c r="AN54" s="88"/>
      <c r="AO54" s="88"/>
      <c r="AP54" s="88"/>
      <c r="AQ54" s="88"/>
      <c r="AR54" s="88"/>
      <c r="AS54" s="88"/>
      <c r="AT54" s="88"/>
      <c r="AU54" s="88"/>
      <c r="AV54" s="88"/>
      <c r="AW54" s="88"/>
      <c r="AX54" s="88"/>
      <c r="AY54" s="88"/>
      <c r="AZ54" s="88"/>
      <c r="BA54" s="88"/>
      <c r="BB54" s="88"/>
      <c r="BC54" s="88"/>
      <c r="BD54" s="88"/>
      <c r="BE54" s="88"/>
    </row>
    <row r="55" spans="1:57">
      <c r="A55" s="14"/>
      <c r="B55" s="371"/>
      <c r="C55" s="311">
        <v>5</v>
      </c>
      <c r="D55" s="312" t="s">
        <v>240</v>
      </c>
      <c r="E55" s="416"/>
      <c r="F55" s="28"/>
      <c r="G55" s="214"/>
      <c r="H55" s="14"/>
      <c r="I55" s="14"/>
      <c r="J55" s="14"/>
      <c r="K55" s="14"/>
      <c r="L55" s="14"/>
      <c r="M55" s="14"/>
      <c r="N55" s="213"/>
      <c r="O55" s="28"/>
      <c r="P55" s="214"/>
      <c r="Q55" s="14"/>
      <c r="R55" s="14"/>
      <c r="S55" s="14"/>
      <c r="T55" s="14"/>
      <c r="U55" s="14"/>
      <c r="V55" s="14"/>
      <c r="W55" s="213"/>
      <c r="X55" s="28"/>
      <c r="Y55" s="214"/>
      <c r="Z55" s="14"/>
      <c r="AA55" s="14"/>
      <c r="AB55" s="14"/>
      <c r="AC55" s="14"/>
      <c r="AD55" s="14"/>
      <c r="AE55" s="14"/>
      <c r="AF55" s="14"/>
      <c r="AG55" s="14"/>
      <c r="AH55" s="213"/>
      <c r="AI55" s="315">
        <v>1.1212988574582334</v>
      </c>
      <c r="AJ55" s="294"/>
      <c r="AK55" s="294"/>
      <c r="AL55" s="294"/>
      <c r="AM55" s="294"/>
      <c r="AN55" s="88"/>
      <c r="AO55" s="88"/>
      <c r="AP55" s="88"/>
      <c r="AQ55" s="88"/>
      <c r="AR55" s="88"/>
      <c r="AS55" s="88"/>
      <c r="AT55" s="88"/>
      <c r="AU55" s="88"/>
      <c r="AV55" s="88"/>
      <c r="AW55" s="88"/>
      <c r="AX55" s="88"/>
      <c r="AY55" s="88"/>
      <c r="AZ55" s="88"/>
      <c r="BA55" s="88"/>
      <c r="BB55" s="88"/>
      <c r="BC55" s="88"/>
      <c r="BD55" s="88"/>
      <c r="BE55" s="88"/>
    </row>
    <row r="56" spans="1:57">
      <c r="A56" s="14"/>
      <c r="B56" s="371"/>
      <c r="C56" s="311">
        <v>6</v>
      </c>
      <c r="D56" s="312" t="s">
        <v>241</v>
      </c>
      <c r="E56" s="416"/>
      <c r="F56" s="28"/>
      <c r="G56" s="214"/>
      <c r="H56" s="14"/>
      <c r="I56" s="14"/>
      <c r="J56" s="14"/>
      <c r="K56" s="14"/>
      <c r="L56" s="14"/>
      <c r="M56" s="14"/>
      <c r="N56" s="213"/>
      <c r="O56" s="28"/>
      <c r="P56" s="214"/>
      <c r="Q56" s="14"/>
      <c r="R56" s="14"/>
      <c r="S56" s="14"/>
      <c r="T56" s="14"/>
      <c r="U56" s="14"/>
      <c r="V56" s="14"/>
      <c r="W56" s="213"/>
      <c r="X56" s="28"/>
      <c r="Y56" s="214"/>
      <c r="Z56" s="14"/>
      <c r="AA56" s="14"/>
      <c r="AB56" s="14"/>
      <c r="AC56" s="14"/>
      <c r="AD56" s="14"/>
      <c r="AE56" s="14"/>
      <c r="AF56" s="14"/>
      <c r="AG56" s="14"/>
      <c r="AH56" s="213"/>
      <c r="AI56" s="315">
        <v>1.0999148493289419</v>
      </c>
      <c r="AJ56" s="294"/>
      <c r="AK56" s="294"/>
      <c r="AL56" s="294"/>
      <c r="AM56" s="294"/>
      <c r="AN56" s="88"/>
      <c r="AO56" s="88"/>
      <c r="AP56" s="88"/>
      <c r="AQ56" s="88"/>
      <c r="AR56" s="88"/>
      <c r="AS56" s="88"/>
      <c r="AT56" s="88"/>
      <c r="AU56" s="88"/>
      <c r="AV56" s="88"/>
      <c r="AW56" s="88"/>
      <c r="AX56" s="88"/>
      <c r="AY56" s="88"/>
      <c r="AZ56" s="88"/>
      <c r="BA56" s="88"/>
      <c r="BB56" s="88"/>
      <c r="BC56" s="88"/>
      <c r="BD56" s="88"/>
      <c r="BE56" s="88"/>
    </row>
    <row r="57" spans="1:57">
      <c r="A57" s="14"/>
      <c r="B57" s="371"/>
      <c r="C57" s="311">
        <v>7</v>
      </c>
      <c r="D57" s="312" t="s">
        <v>242</v>
      </c>
      <c r="E57" s="416"/>
      <c r="F57" s="28"/>
      <c r="G57" s="214"/>
      <c r="H57" s="14"/>
      <c r="I57" s="14"/>
      <c r="J57" s="14"/>
      <c r="K57" s="14"/>
      <c r="L57" s="14"/>
      <c r="M57" s="14"/>
      <c r="N57" s="213"/>
      <c r="O57" s="28"/>
      <c r="P57" s="214"/>
      <c r="Q57" s="14"/>
      <c r="R57" s="14"/>
      <c r="S57" s="14"/>
      <c r="T57" s="14"/>
      <c r="U57" s="14"/>
      <c r="V57" s="14"/>
      <c r="W57" s="213"/>
      <c r="X57" s="28"/>
      <c r="Y57" s="214"/>
      <c r="Z57" s="14"/>
      <c r="AA57" s="14"/>
      <c r="AB57" s="14"/>
      <c r="AC57" s="14"/>
      <c r="AD57" s="14"/>
      <c r="AE57" s="14"/>
      <c r="AF57" s="14"/>
      <c r="AG57" s="14"/>
      <c r="AH57" s="213"/>
      <c r="AI57" s="315">
        <v>1.1195929613049556</v>
      </c>
      <c r="AJ57" s="294"/>
      <c r="AK57" s="294"/>
      <c r="AL57" s="294"/>
      <c r="AM57" s="294"/>
      <c r="AN57" s="88"/>
      <c r="AO57" s="88"/>
      <c r="AP57" s="88"/>
      <c r="AQ57" s="88"/>
      <c r="AR57" s="88"/>
      <c r="AS57" s="88"/>
      <c r="AT57" s="88"/>
      <c r="AU57" s="88"/>
      <c r="AV57" s="88"/>
      <c r="AW57" s="88"/>
      <c r="AX57" s="88"/>
      <c r="AY57" s="88"/>
      <c r="AZ57" s="88"/>
      <c r="BA57" s="88"/>
      <c r="BB57" s="88"/>
      <c r="BC57" s="88"/>
      <c r="BD57" s="88"/>
      <c r="BE57" s="88"/>
    </row>
    <row r="58" spans="1:57">
      <c r="A58" s="14"/>
      <c r="B58" s="371"/>
      <c r="C58" s="311">
        <v>8</v>
      </c>
      <c r="D58" s="312" t="s">
        <v>243</v>
      </c>
      <c r="E58" s="416"/>
      <c r="F58" s="28"/>
      <c r="G58" s="214"/>
      <c r="H58" s="14"/>
      <c r="I58" s="14"/>
      <c r="J58" s="14"/>
      <c r="K58" s="14"/>
      <c r="L58" s="14"/>
      <c r="M58" s="14"/>
      <c r="N58" s="213"/>
      <c r="O58" s="28"/>
      <c r="P58" s="214"/>
      <c r="Q58" s="14"/>
      <c r="R58" s="14"/>
      <c r="S58" s="14"/>
      <c r="T58" s="14"/>
      <c r="U58" s="14"/>
      <c r="V58" s="14"/>
      <c r="W58" s="213"/>
      <c r="X58" s="28"/>
      <c r="Y58" s="214"/>
      <c r="Z58" s="14"/>
      <c r="AA58" s="14"/>
      <c r="AB58" s="14"/>
      <c r="AC58" s="14"/>
      <c r="AD58" s="14"/>
      <c r="AE58" s="14"/>
      <c r="AF58" s="14"/>
      <c r="AG58" s="14"/>
      <c r="AH58" s="213"/>
      <c r="AI58" s="315">
        <v>1.1210460494566559</v>
      </c>
      <c r="AJ58" s="294"/>
      <c r="AK58" s="294"/>
      <c r="AL58" s="294"/>
      <c r="AM58" s="294"/>
      <c r="AN58" s="88"/>
      <c r="AO58" s="88"/>
      <c r="AP58" s="88"/>
      <c r="AQ58" s="88"/>
      <c r="AR58" s="88"/>
      <c r="AS58" s="88"/>
      <c r="AT58" s="88"/>
      <c r="AU58" s="88"/>
      <c r="AV58" s="88"/>
      <c r="AW58" s="88"/>
      <c r="AX58" s="88"/>
      <c r="AY58" s="88"/>
      <c r="AZ58" s="88"/>
      <c r="BA58" s="88"/>
      <c r="BB58" s="88"/>
      <c r="BC58" s="88"/>
      <c r="BD58" s="88"/>
      <c r="BE58" s="88"/>
    </row>
    <row r="59" spans="1:57">
      <c r="A59" s="14"/>
      <c r="B59" s="371"/>
      <c r="C59" s="311">
        <v>9</v>
      </c>
      <c r="D59" s="312" t="s">
        <v>244</v>
      </c>
      <c r="E59" s="416"/>
      <c r="F59" s="28"/>
      <c r="G59" s="214"/>
      <c r="H59" s="14"/>
      <c r="I59" s="14"/>
      <c r="J59" s="14"/>
      <c r="K59" s="14"/>
      <c r="L59" s="14"/>
      <c r="M59" s="14"/>
      <c r="N59" s="213"/>
      <c r="O59" s="28"/>
      <c r="P59" s="214"/>
      <c r="Q59" s="14"/>
      <c r="R59" s="14"/>
      <c r="S59" s="14"/>
      <c r="T59" s="14"/>
      <c r="U59" s="14"/>
      <c r="V59" s="14"/>
      <c r="W59" s="213"/>
      <c r="X59" s="28"/>
      <c r="Y59" s="214"/>
      <c r="Z59" s="14"/>
      <c r="AA59" s="14"/>
      <c r="AB59" s="14"/>
      <c r="AC59" s="14"/>
      <c r="AD59" s="14"/>
      <c r="AE59" s="14"/>
      <c r="AF59" s="14"/>
      <c r="AG59" s="14"/>
      <c r="AH59" s="213"/>
      <c r="AI59" s="315">
        <v>1.1239069176481187</v>
      </c>
      <c r="AJ59" s="294"/>
      <c r="AK59" s="294"/>
      <c r="AL59" s="294"/>
      <c r="AM59" s="294"/>
      <c r="AN59" s="88"/>
      <c r="AO59" s="88"/>
      <c r="AP59" s="88"/>
      <c r="AQ59" s="88"/>
      <c r="AR59" s="88"/>
      <c r="AS59" s="88"/>
      <c r="AT59" s="88"/>
      <c r="AU59" s="88"/>
      <c r="AV59" s="88"/>
      <c r="AW59" s="88"/>
      <c r="AX59" s="88"/>
      <c r="AY59" s="88"/>
      <c r="AZ59" s="88"/>
      <c r="BA59" s="88"/>
      <c r="BB59" s="88"/>
      <c r="BC59" s="88"/>
      <c r="BD59" s="88"/>
      <c r="BE59" s="88"/>
    </row>
    <row r="60" spans="1:57">
      <c r="A60" s="14"/>
      <c r="B60" s="371"/>
      <c r="C60" s="311">
        <v>10</v>
      </c>
      <c r="D60" s="312" t="s">
        <v>245</v>
      </c>
      <c r="E60" s="416"/>
      <c r="F60" s="28"/>
      <c r="G60" s="214"/>
      <c r="H60" s="14"/>
      <c r="I60" s="14"/>
      <c r="J60" s="14"/>
      <c r="K60" s="14"/>
      <c r="L60" s="14"/>
      <c r="M60" s="14"/>
      <c r="N60" s="213"/>
      <c r="O60" s="28"/>
      <c r="P60" s="214"/>
      <c r="Q60" s="14"/>
      <c r="R60" s="14"/>
      <c r="S60" s="14"/>
      <c r="T60" s="14"/>
      <c r="U60" s="14"/>
      <c r="V60" s="14"/>
      <c r="W60" s="213"/>
      <c r="X60" s="28"/>
      <c r="Y60" s="214"/>
      <c r="Z60" s="14"/>
      <c r="AA60" s="14"/>
      <c r="AB60" s="14"/>
      <c r="AC60" s="14"/>
      <c r="AD60" s="14"/>
      <c r="AE60" s="14"/>
      <c r="AF60" s="14"/>
      <c r="AG60" s="14"/>
      <c r="AH60" s="213"/>
      <c r="AI60" s="315">
        <v>1.1221707783177683</v>
      </c>
      <c r="AJ60" s="294"/>
      <c r="AK60" s="294"/>
      <c r="AL60" s="294"/>
      <c r="AM60" s="294"/>
      <c r="AN60" s="88"/>
      <c r="AO60" s="88"/>
      <c r="AP60" s="88"/>
      <c r="AQ60" s="88"/>
      <c r="AR60" s="88"/>
      <c r="AS60" s="88"/>
      <c r="AT60" s="88"/>
      <c r="AU60" s="88"/>
      <c r="AV60" s="88"/>
      <c r="AW60" s="88"/>
      <c r="AX60" s="88"/>
      <c r="AY60" s="88"/>
      <c r="AZ60" s="88"/>
      <c r="BA60" s="88"/>
      <c r="BB60" s="88"/>
      <c r="BC60" s="88"/>
      <c r="BD60" s="88"/>
      <c r="BE60" s="88"/>
    </row>
    <row r="61" spans="1:57">
      <c r="A61" s="14"/>
      <c r="B61" s="371"/>
      <c r="C61" s="311">
        <v>11</v>
      </c>
      <c r="D61" s="312" t="s">
        <v>246</v>
      </c>
      <c r="E61" s="416"/>
      <c r="F61" s="28"/>
      <c r="G61" s="214"/>
      <c r="H61" s="14"/>
      <c r="I61" s="14"/>
      <c r="J61" s="14"/>
      <c r="K61" s="14"/>
      <c r="L61" s="14"/>
      <c r="M61" s="14"/>
      <c r="N61" s="213"/>
      <c r="O61" s="28"/>
      <c r="P61" s="214"/>
      <c r="Q61" s="14"/>
      <c r="R61" s="14"/>
      <c r="S61" s="14"/>
      <c r="T61" s="14"/>
      <c r="U61" s="14"/>
      <c r="V61" s="14"/>
      <c r="W61" s="213"/>
      <c r="X61" s="28"/>
      <c r="Y61" s="214"/>
      <c r="Z61" s="14"/>
      <c r="AA61" s="14"/>
      <c r="AB61" s="14"/>
      <c r="AC61" s="14"/>
      <c r="AD61" s="14"/>
      <c r="AE61" s="14"/>
      <c r="AF61" s="14"/>
      <c r="AG61" s="14"/>
      <c r="AH61" s="213"/>
      <c r="AI61" s="315">
        <v>1.1077504544793413</v>
      </c>
      <c r="AJ61" s="294"/>
      <c r="AK61" s="294"/>
      <c r="AL61" s="294"/>
      <c r="AM61" s="294"/>
      <c r="AN61" s="88"/>
      <c r="AO61" s="88"/>
      <c r="AP61" s="88"/>
      <c r="AQ61" s="88"/>
      <c r="AR61" s="88"/>
      <c r="AS61" s="88"/>
      <c r="AT61" s="88"/>
      <c r="AU61" s="88"/>
      <c r="AV61" s="88"/>
      <c r="AW61" s="88"/>
      <c r="AX61" s="88"/>
      <c r="AY61" s="88"/>
      <c r="AZ61" s="88"/>
      <c r="BA61" s="88"/>
      <c r="BB61" s="88"/>
      <c r="BC61" s="88"/>
      <c r="BD61" s="88"/>
      <c r="BE61" s="88"/>
    </row>
    <row r="62" spans="1:57">
      <c r="A62" s="14"/>
      <c r="B62" s="371"/>
      <c r="C62" s="311">
        <v>12</v>
      </c>
      <c r="D62" s="312" t="s">
        <v>247</v>
      </c>
      <c r="E62" s="416"/>
      <c r="F62" s="28"/>
      <c r="G62" s="214"/>
      <c r="H62" s="14"/>
      <c r="I62" s="14"/>
      <c r="J62" s="14"/>
      <c r="K62" s="14"/>
      <c r="L62" s="14"/>
      <c r="M62" s="14"/>
      <c r="N62" s="213"/>
      <c r="O62" s="28"/>
      <c r="P62" s="214"/>
      <c r="Q62" s="14"/>
      <c r="R62" s="14"/>
      <c r="S62" s="14"/>
      <c r="T62" s="14"/>
      <c r="U62" s="14"/>
      <c r="V62" s="14"/>
      <c r="W62" s="213"/>
      <c r="X62" s="28"/>
      <c r="Y62" s="214"/>
      <c r="Z62" s="14"/>
      <c r="AA62" s="14"/>
      <c r="AB62" s="14"/>
      <c r="AC62" s="14"/>
      <c r="AD62" s="14"/>
      <c r="AE62" s="14"/>
      <c r="AF62" s="14"/>
      <c r="AG62" s="14"/>
      <c r="AH62" s="213"/>
      <c r="AI62" s="315">
        <v>1.1373517220404397</v>
      </c>
      <c r="AJ62" s="294"/>
      <c r="AK62" s="294"/>
      <c r="AL62" s="294"/>
      <c r="AM62" s="294"/>
      <c r="AN62" s="88"/>
      <c r="AO62" s="88"/>
      <c r="AP62" s="88"/>
      <c r="AQ62" s="88"/>
      <c r="AR62" s="88"/>
      <c r="AS62" s="88"/>
      <c r="AT62" s="88"/>
      <c r="AU62" s="88"/>
      <c r="AV62" s="88"/>
      <c r="AW62" s="88"/>
      <c r="AX62" s="88"/>
      <c r="AY62" s="88"/>
      <c r="AZ62" s="88"/>
      <c r="BA62" s="88"/>
      <c r="BB62" s="88"/>
      <c r="BC62" s="88"/>
      <c r="BD62" s="88"/>
      <c r="BE62" s="88"/>
    </row>
    <row r="63" spans="1:57">
      <c r="A63" s="14"/>
      <c r="B63" s="371"/>
      <c r="C63" s="311">
        <v>13</v>
      </c>
      <c r="D63" s="312" t="s">
        <v>248</v>
      </c>
      <c r="E63" s="416"/>
      <c r="F63" s="28"/>
      <c r="G63" s="214"/>
      <c r="H63" s="14"/>
      <c r="I63" s="14"/>
      <c r="J63" s="14"/>
      <c r="K63" s="14"/>
      <c r="L63" s="14"/>
      <c r="M63" s="14"/>
      <c r="N63" s="213"/>
      <c r="O63" s="28"/>
      <c r="P63" s="214"/>
      <c r="Q63" s="14"/>
      <c r="R63" s="14"/>
      <c r="S63" s="14"/>
      <c r="T63" s="14"/>
      <c r="U63" s="14"/>
      <c r="V63" s="14"/>
      <c r="W63" s="213"/>
      <c r="X63" s="28"/>
      <c r="Y63" s="214"/>
      <c r="Z63" s="14"/>
      <c r="AA63" s="14"/>
      <c r="AB63" s="14"/>
      <c r="AC63" s="14"/>
      <c r="AD63" s="14"/>
      <c r="AE63" s="14"/>
      <c r="AF63" s="14"/>
      <c r="AG63" s="14"/>
      <c r="AH63" s="213"/>
      <c r="AI63" s="315">
        <v>1.0706689449570517</v>
      </c>
      <c r="AJ63" s="294"/>
      <c r="AK63" s="294"/>
      <c r="AL63" s="294"/>
      <c r="AM63" s="294"/>
      <c r="AN63" s="88"/>
      <c r="AO63" s="88"/>
      <c r="AP63" s="88"/>
      <c r="AQ63" s="88"/>
      <c r="AR63" s="88"/>
      <c r="AS63" s="88"/>
      <c r="AT63" s="88"/>
      <c r="AU63" s="88"/>
      <c r="AV63" s="88"/>
      <c r="AW63" s="88"/>
      <c r="AX63" s="88"/>
      <c r="AY63" s="88"/>
      <c r="AZ63" s="88"/>
      <c r="BA63" s="88"/>
      <c r="BB63" s="88"/>
      <c r="BC63" s="88"/>
      <c r="BD63" s="88"/>
      <c r="BE63" s="88"/>
    </row>
    <row r="64" spans="1:57">
      <c r="A64" s="14"/>
      <c r="B64" s="371"/>
      <c r="C64" s="311">
        <v>14</v>
      </c>
      <c r="D64" s="312" t="s">
        <v>249</v>
      </c>
      <c r="E64" s="416"/>
      <c r="F64" s="28"/>
      <c r="G64" s="214"/>
      <c r="H64" s="14"/>
      <c r="I64" s="14"/>
      <c r="J64" s="14"/>
      <c r="K64" s="14"/>
      <c r="L64" s="14"/>
      <c r="M64" s="14"/>
      <c r="N64" s="213"/>
      <c r="O64" s="28"/>
      <c r="P64" s="214"/>
      <c r="Q64" s="14"/>
      <c r="R64" s="14"/>
      <c r="S64" s="14"/>
      <c r="T64" s="14"/>
      <c r="U64" s="14"/>
      <c r="V64" s="14"/>
      <c r="W64" s="213"/>
      <c r="X64" s="28"/>
      <c r="Y64" s="214"/>
      <c r="Z64" s="14"/>
      <c r="AA64" s="14"/>
      <c r="AB64" s="14"/>
      <c r="AC64" s="14"/>
      <c r="AD64" s="14"/>
      <c r="AE64" s="14"/>
      <c r="AF64" s="14"/>
      <c r="AG64" s="14"/>
      <c r="AH64" s="213"/>
      <c r="AI64" s="315">
        <v>1.0287910570399463</v>
      </c>
      <c r="AJ64" s="294"/>
      <c r="AK64" s="294"/>
      <c r="AL64" s="294"/>
      <c r="AM64" s="294"/>
      <c r="AN64" s="88"/>
      <c r="AO64" s="88"/>
      <c r="AP64" s="88"/>
      <c r="AQ64" s="88"/>
      <c r="AR64" s="88"/>
      <c r="AS64" s="88"/>
      <c r="AT64" s="88"/>
      <c r="AU64" s="88"/>
      <c r="AV64" s="88"/>
      <c r="AW64" s="88"/>
      <c r="AX64" s="88"/>
      <c r="AY64" s="88"/>
      <c r="AZ64" s="88"/>
      <c r="BA64" s="88"/>
      <c r="BB64" s="88"/>
      <c r="BC64" s="88"/>
      <c r="BD64" s="88"/>
      <c r="BE64" s="88"/>
    </row>
    <row r="65" spans="1:57" ht="12.75" customHeight="1">
      <c r="A65" s="14"/>
      <c r="B65" s="467" t="s">
        <v>380</v>
      </c>
      <c r="C65" s="311">
        <v>1</v>
      </c>
      <c r="D65" s="312" t="s">
        <v>235</v>
      </c>
      <c r="E65" s="473"/>
      <c r="F65" s="28"/>
      <c r="G65" s="214"/>
      <c r="H65" s="14"/>
      <c r="I65" s="14"/>
      <c r="J65" s="14"/>
      <c r="K65" s="14"/>
      <c r="L65" s="14"/>
      <c r="M65" s="14"/>
      <c r="N65" s="213"/>
      <c r="O65" s="28"/>
      <c r="P65" s="214"/>
      <c r="Q65" s="14"/>
      <c r="R65" s="14"/>
      <c r="S65" s="14"/>
      <c r="T65" s="14"/>
      <c r="U65" s="14"/>
      <c r="V65" s="14"/>
      <c r="W65" s="213"/>
      <c r="X65" s="28"/>
      <c r="Y65" s="214"/>
      <c r="Z65" s="14"/>
      <c r="AA65" s="14"/>
      <c r="AB65" s="14"/>
      <c r="AC65" s="14"/>
      <c r="AD65" s="14"/>
      <c r="AE65" s="14"/>
      <c r="AF65" s="14"/>
      <c r="AG65" s="14"/>
      <c r="AH65" s="213"/>
      <c r="AI65" s="315">
        <v>1.1293439057987871</v>
      </c>
      <c r="AJ65" s="294"/>
      <c r="AK65" s="294"/>
      <c r="AL65" s="294"/>
      <c r="AM65" s="294"/>
      <c r="AN65" s="88"/>
      <c r="AO65" s="88"/>
      <c r="AP65" s="88"/>
      <c r="AQ65" s="88"/>
      <c r="AR65" s="88"/>
      <c r="AS65" s="88"/>
      <c r="AT65" s="88"/>
      <c r="AU65" s="88"/>
      <c r="AV65" s="88"/>
      <c r="AW65" s="88"/>
      <c r="AX65" s="88"/>
      <c r="AY65" s="88"/>
      <c r="AZ65" s="88"/>
      <c r="BA65" s="88"/>
      <c r="BB65" s="88"/>
      <c r="BC65" s="88"/>
      <c r="BD65" s="88"/>
      <c r="BE65" s="88"/>
    </row>
    <row r="66" spans="1:57">
      <c r="A66" s="14"/>
      <c r="B66" s="467"/>
      <c r="C66" s="311">
        <v>2</v>
      </c>
      <c r="D66" s="312" t="s">
        <v>237</v>
      </c>
      <c r="E66" s="473"/>
      <c r="F66" s="28"/>
      <c r="G66" s="214"/>
      <c r="H66" s="14"/>
      <c r="I66" s="14"/>
      <c r="J66" s="14"/>
      <c r="K66" s="14"/>
      <c r="L66" s="14"/>
      <c r="M66" s="14"/>
      <c r="N66" s="213"/>
      <c r="O66" s="28"/>
      <c r="P66" s="214"/>
      <c r="Q66" s="14"/>
      <c r="R66" s="14"/>
      <c r="S66" s="14"/>
      <c r="T66" s="14"/>
      <c r="U66" s="14"/>
      <c r="V66" s="14"/>
      <c r="W66" s="213"/>
      <c r="X66" s="28"/>
      <c r="Y66" s="214"/>
      <c r="Z66" s="14"/>
      <c r="AA66" s="14"/>
      <c r="AB66" s="14"/>
      <c r="AC66" s="14"/>
      <c r="AD66" s="14"/>
      <c r="AE66" s="14"/>
      <c r="AF66" s="14"/>
      <c r="AG66" s="14"/>
      <c r="AH66" s="213"/>
      <c r="AI66" s="315">
        <v>1.1121509499701405</v>
      </c>
      <c r="AJ66" s="294"/>
      <c r="AK66" s="294"/>
      <c r="AL66" s="294"/>
      <c r="AM66" s="294"/>
      <c r="AN66" s="88"/>
      <c r="AO66" s="88"/>
      <c r="AP66" s="88"/>
      <c r="AQ66" s="88"/>
      <c r="AR66" s="88"/>
      <c r="AS66" s="88"/>
      <c r="AT66" s="88"/>
      <c r="AU66" s="88"/>
      <c r="AV66" s="88"/>
      <c r="AW66" s="88"/>
      <c r="AX66" s="88"/>
      <c r="AY66" s="88"/>
      <c r="AZ66" s="88"/>
      <c r="BA66" s="88"/>
      <c r="BB66" s="88"/>
      <c r="BC66" s="88"/>
      <c r="BD66" s="88"/>
      <c r="BE66" s="88"/>
    </row>
    <row r="67" spans="1:57">
      <c r="A67" s="14"/>
      <c r="B67" s="467"/>
      <c r="C67" s="311">
        <v>3</v>
      </c>
      <c r="D67" s="312" t="s">
        <v>238</v>
      </c>
      <c r="E67" s="473"/>
      <c r="F67" s="28"/>
      <c r="G67" s="214"/>
      <c r="H67" s="14"/>
      <c r="I67" s="14"/>
      <c r="J67" s="14"/>
      <c r="K67" s="14"/>
      <c r="L67" s="14"/>
      <c r="M67" s="14"/>
      <c r="N67" s="213"/>
      <c r="O67" s="28"/>
      <c r="P67" s="214"/>
      <c r="Q67" s="14"/>
      <c r="R67" s="14"/>
      <c r="S67" s="14"/>
      <c r="T67" s="14"/>
      <c r="U67" s="14"/>
      <c r="V67" s="14"/>
      <c r="W67" s="213"/>
      <c r="X67" s="28"/>
      <c r="Y67" s="214"/>
      <c r="Z67" s="14"/>
      <c r="AA67" s="14"/>
      <c r="AB67" s="14"/>
      <c r="AC67" s="14"/>
      <c r="AD67" s="14"/>
      <c r="AE67" s="14"/>
      <c r="AF67" s="14"/>
      <c r="AG67" s="14"/>
      <c r="AH67" s="213"/>
      <c r="AI67" s="315">
        <v>1.1387567518687614</v>
      </c>
      <c r="AJ67" s="294"/>
      <c r="AK67" s="294"/>
      <c r="AL67" s="294"/>
      <c r="AM67" s="294"/>
      <c r="AN67" s="88"/>
      <c r="AO67" s="88"/>
      <c r="AP67" s="88"/>
      <c r="AQ67" s="88"/>
      <c r="AR67" s="88"/>
      <c r="AS67" s="88"/>
      <c r="AT67" s="88"/>
      <c r="AU67" s="88"/>
      <c r="AV67" s="88"/>
      <c r="AW67" s="88"/>
      <c r="AX67" s="88"/>
      <c r="AY67" s="88"/>
      <c r="AZ67" s="88"/>
      <c r="BA67" s="88"/>
      <c r="BB67" s="88"/>
      <c r="BC67" s="88"/>
      <c r="BD67" s="88"/>
      <c r="BE67" s="88"/>
    </row>
    <row r="68" spans="1:57">
      <c r="A68" s="14"/>
      <c r="B68" s="467"/>
      <c r="C68" s="311">
        <v>4</v>
      </c>
      <c r="D68" s="312" t="s">
        <v>239</v>
      </c>
      <c r="E68" s="473"/>
      <c r="F68" s="28"/>
      <c r="G68" s="214"/>
      <c r="H68" s="14"/>
      <c r="I68" s="14"/>
      <c r="J68" s="14"/>
      <c r="K68" s="14"/>
      <c r="L68" s="14"/>
      <c r="M68" s="14"/>
      <c r="N68" s="213"/>
      <c r="O68" s="28"/>
      <c r="P68" s="214"/>
      <c r="Q68" s="14"/>
      <c r="R68" s="14"/>
      <c r="S68" s="14"/>
      <c r="T68" s="14"/>
      <c r="U68" s="14"/>
      <c r="V68" s="14"/>
      <c r="W68" s="213"/>
      <c r="X68" s="28"/>
      <c r="Y68" s="214"/>
      <c r="Z68" s="14"/>
      <c r="AA68" s="14"/>
      <c r="AB68" s="14"/>
      <c r="AC68" s="14"/>
      <c r="AD68" s="14"/>
      <c r="AE68" s="14"/>
      <c r="AF68" s="14"/>
      <c r="AG68" s="14"/>
      <c r="AH68" s="213"/>
      <c r="AI68" s="315">
        <v>1.1448075692368809</v>
      </c>
      <c r="AJ68" s="294"/>
      <c r="AK68" s="294"/>
      <c r="AL68" s="294"/>
      <c r="AM68" s="294"/>
      <c r="AN68" s="88"/>
      <c r="AO68" s="88"/>
      <c r="AP68" s="88"/>
      <c r="AQ68" s="88"/>
      <c r="AR68" s="88"/>
      <c r="AS68" s="88"/>
      <c r="AT68" s="88"/>
      <c r="AU68" s="88"/>
      <c r="AV68" s="88"/>
      <c r="AW68" s="88"/>
      <c r="AX68" s="88"/>
      <c r="AY68" s="88"/>
      <c r="AZ68" s="88"/>
      <c r="BA68" s="88"/>
      <c r="BB68" s="88"/>
      <c r="BC68" s="88"/>
      <c r="BD68" s="88"/>
      <c r="BE68" s="88"/>
    </row>
    <row r="69" spans="1:57">
      <c r="A69" s="14"/>
      <c r="B69" s="467"/>
      <c r="C69" s="311">
        <v>5</v>
      </c>
      <c r="D69" s="312" t="s">
        <v>240</v>
      </c>
      <c r="E69" s="473"/>
      <c r="F69" s="28"/>
      <c r="G69" s="214"/>
      <c r="H69" s="14"/>
      <c r="I69" s="14"/>
      <c r="J69" s="14"/>
      <c r="K69" s="14"/>
      <c r="L69" s="14"/>
      <c r="M69" s="14"/>
      <c r="N69" s="213"/>
      <c r="O69" s="28"/>
      <c r="P69" s="214"/>
      <c r="Q69" s="14"/>
      <c r="R69" s="14"/>
      <c r="S69" s="14"/>
      <c r="T69" s="14"/>
      <c r="U69" s="14"/>
      <c r="V69" s="14"/>
      <c r="W69" s="213"/>
      <c r="X69" s="28"/>
      <c r="Y69" s="214"/>
      <c r="Z69" s="14"/>
      <c r="AA69" s="14"/>
      <c r="AB69" s="14"/>
      <c r="AC69" s="14"/>
      <c r="AD69" s="14"/>
      <c r="AE69" s="14"/>
      <c r="AF69" s="14"/>
      <c r="AG69" s="14"/>
      <c r="AH69" s="213"/>
      <c r="AI69" s="315">
        <v>1.1203786572208514</v>
      </c>
      <c r="AJ69" s="294"/>
      <c r="AK69" s="294"/>
      <c r="AL69" s="294"/>
      <c r="AM69" s="294"/>
      <c r="AN69" s="88"/>
      <c r="AO69" s="88"/>
      <c r="AP69" s="88"/>
      <c r="AQ69" s="88"/>
      <c r="AR69" s="88"/>
      <c r="AS69" s="88"/>
      <c r="AT69" s="88"/>
      <c r="AU69" s="88"/>
      <c r="AV69" s="88"/>
      <c r="AW69" s="88"/>
      <c r="AX69" s="88"/>
      <c r="AY69" s="88"/>
      <c r="AZ69" s="88"/>
      <c r="BA69" s="88"/>
      <c r="BB69" s="88"/>
      <c r="BC69" s="88"/>
      <c r="BD69" s="88"/>
      <c r="BE69" s="88"/>
    </row>
    <row r="70" spans="1:57">
      <c r="A70" s="14"/>
      <c r="B70" s="467"/>
      <c r="C70" s="311">
        <v>6</v>
      </c>
      <c r="D70" s="312" t="s">
        <v>241</v>
      </c>
      <c r="E70" s="473"/>
      <c r="F70" s="28"/>
      <c r="G70" s="214"/>
      <c r="H70" s="14"/>
      <c r="I70" s="14"/>
      <c r="J70" s="14"/>
      <c r="K70" s="14"/>
      <c r="L70" s="14"/>
      <c r="M70" s="14"/>
      <c r="N70" s="213"/>
      <c r="O70" s="28"/>
      <c r="P70" s="214"/>
      <c r="Q70" s="14"/>
      <c r="R70" s="14"/>
      <c r="S70" s="14"/>
      <c r="T70" s="14"/>
      <c r="U70" s="14"/>
      <c r="V70" s="14"/>
      <c r="W70" s="213"/>
      <c r="X70" s="28"/>
      <c r="Y70" s="214"/>
      <c r="Z70" s="14"/>
      <c r="AA70" s="14"/>
      <c r="AB70" s="14"/>
      <c r="AC70" s="14"/>
      <c r="AD70" s="14"/>
      <c r="AE70" s="14"/>
      <c r="AF70" s="14"/>
      <c r="AG70" s="14"/>
      <c r="AH70" s="213"/>
      <c r="AI70" s="315">
        <v>1.098908584124056</v>
      </c>
      <c r="AJ70" s="294"/>
      <c r="AK70" s="294"/>
      <c r="AL70" s="294"/>
      <c r="AM70" s="294"/>
      <c r="AN70" s="88"/>
      <c r="AO70" s="88"/>
      <c r="AP70" s="88"/>
      <c r="AQ70" s="88"/>
      <c r="AR70" s="88"/>
      <c r="AS70" s="88"/>
      <c r="AT70" s="88"/>
      <c r="AU70" s="88"/>
      <c r="AV70" s="88"/>
      <c r="AW70" s="88"/>
      <c r="AX70" s="88"/>
      <c r="AY70" s="88"/>
      <c r="AZ70" s="88"/>
      <c r="BA70" s="88"/>
      <c r="BB70" s="88"/>
      <c r="BC70" s="88"/>
      <c r="BD70" s="88"/>
      <c r="BE70" s="88"/>
    </row>
    <row r="71" spans="1:57">
      <c r="A71" s="14"/>
      <c r="B71" s="467"/>
      <c r="C71" s="311">
        <v>7</v>
      </c>
      <c r="D71" s="312" t="s">
        <v>242</v>
      </c>
      <c r="E71" s="473"/>
      <c r="F71" s="28"/>
      <c r="G71" s="214"/>
      <c r="H71" s="14"/>
      <c r="I71" s="14"/>
      <c r="J71" s="14"/>
      <c r="K71" s="14"/>
      <c r="L71" s="14"/>
      <c r="M71" s="14"/>
      <c r="N71" s="213"/>
      <c r="O71" s="28"/>
      <c r="P71" s="214"/>
      <c r="Q71" s="14"/>
      <c r="R71" s="14"/>
      <c r="S71" s="14"/>
      <c r="T71" s="14"/>
      <c r="U71" s="14"/>
      <c r="V71" s="14"/>
      <c r="W71" s="213"/>
      <c r="X71" s="28"/>
      <c r="Y71" s="214"/>
      <c r="Z71" s="14"/>
      <c r="AA71" s="14"/>
      <c r="AB71" s="14"/>
      <c r="AC71" s="14"/>
      <c r="AD71" s="14"/>
      <c r="AE71" s="14"/>
      <c r="AF71" s="14"/>
      <c r="AG71" s="14"/>
      <c r="AH71" s="213"/>
      <c r="AI71" s="315">
        <v>1.1176599782834182</v>
      </c>
      <c r="AJ71" s="294"/>
      <c r="AK71" s="294"/>
      <c r="AL71" s="294"/>
      <c r="AM71" s="294"/>
      <c r="AN71" s="88"/>
      <c r="AO71" s="88"/>
      <c r="AP71" s="88"/>
      <c r="AQ71" s="88"/>
      <c r="AR71" s="88"/>
      <c r="AS71" s="88"/>
      <c r="AT71" s="88"/>
      <c r="AU71" s="88"/>
      <c r="AV71" s="88"/>
      <c r="AW71" s="88"/>
      <c r="AX71" s="88"/>
      <c r="AY71" s="88"/>
      <c r="AZ71" s="88"/>
      <c r="BA71" s="88"/>
      <c r="BB71" s="88"/>
      <c r="BC71" s="88"/>
      <c r="BD71" s="88"/>
      <c r="BE71" s="88"/>
    </row>
    <row r="72" spans="1:57">
      <c r="A72" s="14"/>
      <c r="B72" s="467"/>
      <c r="C72" s="311">
        <v>8</v>
      </c>
      <c r="D72" s="312" t="s">
        <v>243</v>
      </c>
      <c r="E72" s="473"/>
      <c r="F72" s="28"/>
      <c r="G72" s="214"/>
      <c r="H72" s="14"/>
      <c r="I72" s="14"/>
      <c r="J72" s="14"/>
      <c r="K72" s="14"/>
      <c r="L72" s="14"/>
      <c r="M72" s="14"/>
      <c r="N72" s="213"/>
      <c r="O72" s="28"/>
      <c r="P72" s="214"/>
      <c r="Q72" s="14"/>
      <c r="R72" s="14"/>
      <c r="S72" s="14"/>
      <c r="T72" s="14"/>
      <c r="U72" s="14"/>
      <c r="V72" s="14"/>
      <c r="W72" s="213"/>
      <c r="X72" s="28"/>
      <c r="Y72" s="214"/>
      <c r="Z72" s="14"/>
      <c r="AA72" s="14"/>
      <c r="AB72" s="14"/>
      <c r="AC72" s="14"/>
      <c r="AD72" s="14"/>
      <c r="AE72" s="14"/>
      <c r="AF72" s="14"/>
      <c r="AG72" s="14"/>
      <c r="AH72" s="213"/>
      <c r="AI72" s="315">
        <v>1.1206915936413087</v>
      </c>
      <c r="AJ72" s="294"/>
      <c r="AK72" s="294"/>
      <c r="AL72" s="294"/>
      <c r="AM72" s="294"/>
      <c r="AN72" s="88"/>
      <c r="AO72" s="88"/>
      <c r="AP72" s="88"/>
      <c r="AQ72" s="88"/>
      <c r="AR72" s="88"/>
      <c r="AS72" s="88"/>
      <c r="AT72" s="88"/>
      <c r="AU72" s="88"/>
      <c r="AV72" s="88"/>
      <c r="AW72" s="88"/>
      <c r="AX72" s="88"/>
      <c r="AY72" s="88"/>
      <c r="AZ72" s="88"/>
      <c r="BA72" s="88"/>
      <c r="BB72" s="88"/>
      <c r="BC72" s="88"/>
      <c r="BD72" s="88"/>
      <c r="BE72" s="88"/>
    </row>
    <row r="73" spans="1:57">
      <c r="A73" s="14"/>
      <c r="B73" s="467"/>
      <c r="C73" s="311">
        <v>9</v>
      </c>
      <c r="D73" s="312" t="s">
        <v>244</v>
      </c>
      <c r="E73" s="473"/>
      <c r="F73" s="28"/>
      <c r="G73" s="214"/>
      <c r="H73" s="14"/>
      <c r="I73" s="14"/>
      <c r="J73" s="14"/>
      <c r="K73" s="14"/>
      <c r="L73" s="14"/>
      <c r="M73" s="14"/>
      <c r="N73" s="213"/>
      <c r="O73" s="28"/>
      <c r="P73" s="214"/>
      <c r="Q73" s="14"/>
      <c r="R73" s="14"/>
      <c r="S73" s="14"/>
      <c r="T73" s="14"/>
      <c r="U73" s="14"/>
      <c r="V73" s="14"/>
      <c r="W73" s="213"/>
      <c r="X73" s="28"/>
      <c r="Y73" s="214"/>
      <c r="Z73" s="14"/>
      <c r="AA73" s="14"/>
      <c r="AB73" s="14"/>
      <c r="AC73" s="14"/>
      <c r="AD73" s="14"/>
      <c r="AE73" s="14"/>
      <c r="AF73" s="14"/>
      <c r="AG73" s="14"/>
      <c r="AH73" s="213"/>
      <c r="AI73" s="315">
        <v>1.1217261397520102</v>
      </c>
      <c r="AJ73" s="294"/>
      <c r="AK73" s="294"/>
      <c r="AL73" s="294"/>
      <c r="AM73" s="294"/>
      <c r="AN73" s="88"/>
      <c r="AO73" s="88"/>
      <c r="AP73" s="88"/>
      <c r="AQ73" s="88"/>
      <c r="AR73" s="88"/>
      <c r="AS73" s="88"/>
      <c r="AT73" s="88"/>
      <c r="AU73" s="88"/>
      <c r="AV73" s="88"/>
      <c r="AW73" s="88"/>
      <c r="AX73" s="88"/>
      <c r="AY73" s="88"/>
      <c r="AZ73" s="88"/>
      <c r="BA73" s="88"/>
      <c r="BB73" s="88"/>
      <c r="BC73" s="88"/>
      <c r="BD73" s="88"/>
      <c r="BE73" s="88"/>
    </row>
    <row r="74" spans="1:57">
      <c r="A74" s="14"/>
      <c r="B74" s="467"/>
      <c r="C74" s="311">
        <v>10</v>
      </c>
      <c r="D74" s="312" t="s">
        <v>245</v>
      </c>
      <c r="E74" s="473"/>
      <c r="F74" s="28"/>
      <c r="G74" s="214"/>
      <c r="H74" s="14"/>
      <c r="I74" s="14"/>
      <c r="J74" s="14"/>
      <c r="K74" s="14"/>
      <c r="L74" s="14"/>
      <c r="M74" s="14"/>
      <c r="N74" s="213"/>
      <c r="O74" s="28"/>
      <c r="P74" s="214"/>
      <c r="Q74" s="14"/>
      <c r="R74" s="14"/>
      <c r="S74" s="14"/>
      <c r="T74" s="14"/>
      <c r="U74" s="14"/>
      <c r="V74" s="14"/>
      <c r="W74" s="213"/>
      <c r="X74" s="28"/>
      <c r="Y74" s="214"/>
      <c r="Z74" s="14"/>
      <c r="AA74" s="14"/>
      <c r="AB74" s="14"/>
      <c r="AC74" s="14"/>
      <c r="AD74" s="14"/>
      <c r="AE74" s="14"/>
      <c r="AF74" s="14"/>
      <c r="AG74" s="14"/>
      <c r="AH74" s="213"/>
      <c r="AI74" s="315">
        <v>1.122464251208017</v>
      </c>
      <c r="AJ74" s="294"/>
      <c r="AK74" s="294"/>
      <c r="AL74" s="294"/>
      <c r="AM74" s="294"/>
      <c r="AN74" s="88"/>
      <c r="AO74" s="88"/>
      <c r="AP74" s="88"/>
      <c r="AQ74" s="88"/>
      <c r="AR74" s="88"/>
      <c r="AS74" s="88"/>
      <c r="AT74" s="88"/>
      <c r="AU74" s="88"/>
      <c r="AV74" s="88"/>
      <c r="AW74" s="88"/>
      <c r="AX74" s="88"/>
      <c r="AY74" s="88"/>
      <c r="AZ74" s="88"/>
      <c r="BA74" s="88"/>
      <c r="BB74" s="88"/>
      <c r="BC74" s="88"/>
      <c r="BD74" s="88"/>
      <c r="BE74" s="88"/>
    </row>
    <row r="75" spans="1:57">
      <c r="A75" s="14"/>
      <c r="B75" s="467"/>
      <c r="C75" s="311">
        <v>11</v>
      </c>
      <c r="D75" s="312" t="s">
        <v>246</v>
      </c>
      <c r="E75" s="473"/>
      <c r="F75" s="28"/>
      <c r="G75" s="214"/>
      <c r="H75" s="14"/>
      <c r="I75" s="14"/>
      <c r="J75" s="14"/>
      <c r="K75" s="14"/>
      <c r="L75" s="14"/>
      <c r="M75" s="14"/>
      <c r="N75" s="213"/>
      <c r="O75" s="28"/>
      <c r="P75" s="214"/>
      <c r="Q75" s="14"/>
      <c r="R75" s="14"/>
      <c r="S75" s="14"/>
      <c r="T75" s="14"/>
      <c r="U75" s="14"/>
      <c r="V75" s="14"/>
      <c r="W75" s="213"/>
      <c r="X75" s="28"/>
      <c r="Y75" s="214"/>
      <c r="Z75" s="14"/>
      <c r="AA75" s="14"/>
      <c r="AB75" s="14"/>
      <c r="AC75" s="14"/>
      <c r="AD75" s="14"/>
      <c r="AE75" s="14"/>
      <c r="AF75" s="14"/>
      <c r="AG75" s="14"/>
      <c r="AH75" s="213"/>
      <c r="AI75" s="315">
        <v>1.1082516859231546</v>
      </c>
      <c r="AJ75" s="294"/>
      <c r="AK75" s="294"/>
      <c r="AL75" s="294"/>
      <c r="AM75" s="294"/>
      <c r="AN75" s="88"/>
      <c r="AO75" s="88"/>
      <c r="AP75" s="88"/>
      <c r="AQ75" s="88"/>
      <c r="AR75" s="88"/>
      <c r="AS75" s="88"/>
      <c r="AT75" s="88"/>
      <c r="AU75" s="88"/>
      <c r="AV75" s="88"/>
      <c r="AW75" s="88"/>
      <c r="AX75" s="88"/>
      <c r="AY75" s="88"/>
      <c r="AZ75" s="88"/>
      <c r="BA75" s="88"/>
      <c r="BB75" s="88"/>
      <c r="BC75" s="88"/>
      <c r="BD75" s="88"/>
      <c r="BE75" s="88"/>
    </row>
    <row r="76" spans="1:57">
      <c r="A76" s="14"/>
      <c r="B76" s="467"/>
      <c r="C76" s="311">
        <v>12</v>
      </c>
      <c r="D76" s="312" t="s">
        <v>247</v>
      </c>
      <c r="E76" s="473"/>
      <c r="F76" s="28"/>
      <c r="G76" s="214"/>
      <c r="H76" s="14"/>
      <c r="I76" s="14"/>
      <c r="J76" s="14"/>
      <c r="K76" s="14"/>
      <c r="L76" s="14"/>
      <c r="M76" s="14"/>
      <c r="N76" s="213"/>
      <c r="O76" s="28"/>
      <c r="P76" s="214"/>
      <c r="Q76" s="14"/>
      <c r="R76" s="14"/>
      <c r="S76" s="14"/>
      <c r="T76" s="14"/>
      <c r="U76" s="14"/>
      <c r="V76" s="14"/>
      <c r="W76" s="213"/>
      <c r="X76" s="28"/>
      <c r="Y76" s="214"/>
      <c r="Z76" s="14"/>
      <c r="AA76" s="14"/>
      <c r="AB76" s="14"/>
      <c r="AC76" s="14"/>
      <c r="AD76" s="14"/>
      <c r="AE76" s="14"/>
      <c r="AF76" s="14"/>
      <c r="AG76" s="14"/>
      <c r="AH76" s="213"/>
      <c r="AI76" s="315">
        <v>1.1344947928672142</v>
      </c>
      <c r="AJ76" s="294"/>
      <c r="AK76" s="294"/>
      <c r="AL76" s="294"/>
      <c r="AM76" s="294"/>
      <c r="AN76" s="88"/>
      <c r="AO76" s="88"/>
      <c r="AP76" s="88"/>
      <c r="AQ76" s="88"/>
      <c r="AR76" s="88"/>
      <c r="AS76" s="88"/>
      <c r="AT76" s="88"/>
      <c r="AU76" s="88"/>
      <c r="AV76" s="88"/>
      <c r="AW76" s="88"/>
      <c r="AX76" s="88"/>
      <c r="AY76" s="88"/>
      <c r="AZ76" s="88"/>
      <c r="BA76" s="88"/>
      <c r="BB76" s="88"/>
      <c r="BC76" s="88"/>
      <c r="BD76" s="88"/>
      <c r="BE76" s="88"/>
    </row>
    <row r="77" spans="1:57">
      <c r="A77" s="14"/>
      <c r="B77" s="467"/>
      <c r="C77" s="311">
        <v>13</v>
      </c>
      <c r="D77" s="312" t="s">
        <v>248</v>
      </c>
      <c r="E77" s="473"/>
      <c r="F77" s="28"/>
      <c r="G77" s="214"/>
      <c r="H77" s="14"/>
      <c r="I77" s="14"/>
      <c r="J77" s="14"/>
      <c r="K77" s="14"/>
      <c r="L77" s="14"/>
      <c r="M77" s="14"/>
      <c r="N77" s="213"/>
      <c r="O77" s="28"/>
      <c r="P77" s="214"/>
      <c r="Q77" s="14"/>
      <c r="R77" s="14"/>
      <c r="S77" s="14"/>
      <c r="T77" s="14"/>
      <c r="U77" s="14"/>
      <c r="V77" s="14"/>
      <c r="W77" s="213"/>
      <c r="X77" s="28"/>
      <c r="Y77" s="214"/>
      <c r="Z77" s="14"/>
      <c r="AA77" s="14"/>
      <c r="AB77" s="14"/>
      <c r="AC77" s="14"/>
      <c r="AD77" s="14"/>
      <c r="AE77" s="14"/>
      <c r="AF77" s="14"/>
      <c r="AG77" s="14"/>
      <c r="AH77" s="213"/>
      <c r="AI77" s="315">
        <v>1.0658808943142839</v>
      </c>
      <c r="AJ77" s="294"/>
      <c r="AK77" s="294"/>
      <c r="AL77" s="294"/>
      <c r="AM77" s="294"/>
      <c r="AN77" s="88"/>
      <c r="AO77" s="88"/>
      <c r="AP77" s="88"/>
      <c r="AQ77" s="88"/>
      <c r="AR77" s="88"/>
      <c r="AS77" s="88"/>
      <c r="AT77" s="88"/>
      <c r="AU77" s="88"/>
      <c r="AV77" s="88"/>
      <c r="AW77" s="88"/>
      <c r="AX77" s="88"/>
      <c r="AY77" s="88"/>
      <c r="AZ77" s="88"/>
      <c r="BA77" s="88"/>
      <c r="BB77" s="88"/>
      <c r="BC77" s="88"/>
      <c r="BD77" s="88"/>
      <c r="BE77" s="88"/>
    </row>
    <row r="78" spans="1:57">
      <c r="A78" s="14"/>
      <c r="B78" s="468"/>
      <c r="C78" s="311">
        <v>14</v>
      </c>
      <c r="D78" s="312" t="s">
        <v>249</v>
      </c>
      <c r="E78" s="473"/>
      <c r="F78" s="28"/>
      <c r="G78" s="214"/>
      <c r="H78" s="14"/>
      <c r="I78" s="14"/>
      <c r="J78" s="14"/>
      <c r="K78" s="14"/>
      <c r="L78" s="14"/>
      <c r="M78" s="14"/>
      <c r="N78" s="213"/>
      <c r="O78" s="28"/>
      <c r="P78" s="214"/>
      <c r="Q78" s="14"/>
      <c r="R78" s="14"/>
      <c r="S78" s="14"/>
      <c r="T78" s="14"/>
      <c r="U78" s="14"/>
      <c r="V78" s="14"/>
      <c r="W78" s="213"/>
      <c r="X78" s="28"/>
      <c r="Y78" s="214"/>
      <c r="Z78" s="14"/>
      <c r="AA78" s="14"/>
      <c r="AB78" s="14"/>
      <c r="AC78" s="14"/>
      <c r="AD78" s="14"/>
      <c r="AE78" s="14"/>
      <c r="AF78" s="14"/>
      <c r="AG78" s="14"/>
      <c r="AH78" s="213"/>
      <c r="AI78" s="315">
        <v>1.0274896249478478</v>
      </c>
      <c r="AJ78" s="294"/>
      <c r="AK78" s="294"/>
      <c r="AL78" s="294"/>
      <c r="AM78" s="294"/>
      <c r="AN78" s="88"/>
      <c r="AO78" s="88"/>
      <c r="AP78" s="88"/>
      <c r="AQ78" s="88"/>
      <c r="AR78" s="88"/>
      <c r="AS78" s="88"/>
      <c r="AT78" s="88"/>
      <c r="AU78" s="88"/>
      <c r="AV78" s="88"/>
      <c r="AW78" s="88"/>
      <c r="AX78" s="88"/>
      <c r="AY78" s="88"/>
      <c r="AZ78" s="88"/>
      <c r="BA78" s="88"/>
      <c r="BB78" s="88"/>
      <c r="BC78" s="88"/>
      <c r="BD78" s="88"/>
      <c r="BE78" s="88"/>
    </row>
    <row r="79" spans="1:57" s="14" customFormat="1"/>
    <row r="80" spans="1:57" s="14" customFormat="1">
      <c r="B80" s="99"/>
    </row>
  </sheetData>
  <mergeCells count="35">
    <mergeCell ref="B51:B64"/>
    <mergeCell ref="E51:E64"/>
    <mergeCell ref="B65:B78"/>
    <mergeCell ref="E65:E78"/>
    <mergeCell ref="AU43:BB43"/>
    <mergeCell ref="BC43:BE43"/>
    <mergeCell ref="B46:B50"/>
    <mergeCell ref="C46:C50"/>
    <mergeCell ref="D46:D50"/>
    <mergeCell ref="E46:E47"/>
    <mergeCell ref="G46:N46"/>
    <mergeCell ref="G47:N47"/>
    <mergeCell ref="M43:Q43"/>
    <mergeCell ref="R43:V43"/>
    <mergeCell ref="W43:AD43"/>
    <mergeCell ref="AE43:AL43"/>
    <mergeCell ref="AM43:AT43"/>
    <mergeCell ref="R6:V6"/>
    <mergeCell ref="W6:AD6"/>
    <mergeCell ref="G8:N8"/>
    <mergeCell ref="G9:N9"/>
    <mergeCell ref="B3:H3"/>
    <mergeCell ref="M6:Q6"/>
    <mergeCell ref="B8:B13"/>
    <mergeCell ref="B14:B27"/>
    <mergeCell ref="B28:B41"/>
    <mergeCell ref="D8:D13"/>
    <mergeCell ref="C8:C13"/>
    <mergeCell ref="E8:E9"/>
    <mergeCell ref="E14:E41"/>
    <mergeCell ref="AE6:AJ6"/>
    <mergeCell ref="AK6:AP6"/>
    <mergeCell ref="AQ6:AV6"/>
    <mergeCell ref="AW6:BB6"/>
    <mergeCell ref="BC6:BH6"/>
  </mergeCells>
  <pageMargins left="0.7" right="0.7" top="0.75" bottom="0.75" header="0.3" footer="0.3"/>
  <pageSetup orientation="portrait" r:id="rId1"/>
  <headerFooter>
    <oddFooter>&amp;C_x000D_&amp;1#&amp;"Calibri"&amp;10&amp;K000000 OFFICIAL-InternalOnly</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topLeftCell="A171" zoomScaleNormal="100" workbookViewId="0">
      <selection activeCell="B189" activeCellId="4" sqref="B7 B17 B139 B164 B189"/>
    </sheetView>
  </sheetViews>
  <sheetFormatPr defaultColWidth="0" defaultRowHeight="13.5" zeroHeight="1"/>
  <cols>
    <col min="1" max="1" width="8.765625" customWidth="1"/>
    <col min="2" max="2" width="17.4609375" customWidth="1"/>
    <col min="3" max="3" width="15.15234375" customWidth="1"/>
    <col min="4" max="4" width="31.4609375" customWidth="1"/>
    <col min="5" max="5" width="26.15234375" customWidth="1"/>
    <col min="6" max="6" width="13.61328125" customWidth="1"/>
    <col min="7" max="7" width="17.15234375" customWidth="1"/>
    <col min="8" max="8" width="14.4609375" customWidth="1"/>
    <col min="9" max="9" width="15.4609375" customWidth="1"/>
    <col min="10" max="10" width="14.4609375" customWidth="1"/>
    <col min="11" max="11" width="15.15234375" customWidth="1"/>
    <col min="12" max="12" width="14.4609375" customWidth="1"/>
    <col min="13" max="13" width="15.15234375" customWidth="1"/>
    <col min="14" max="14" width="17.61328125" bestFit="1" customWidth="1"/>
    <col min="15" max="16" width="15.61328125" customWidth="1"/>
    <col min="17" max="17" width="14.61328125" bestFit="1" customWidth="1"/>
    <col min="18" max="19" width="14.61328125" customWidth="1"/>
    <col min="20" max="20" width="12.4609375" customWidth="1"/>
    <col min="21" max="21" width="14.23046875" customWidth="1"/>
    <col min="22" max="22" width="16.15234375" customWidth="1"/>
    <col min="23" max="23" width="15.4609375" customWidth="1"/>
    <col min="24" max="51" width="15.61328125" customWidth="1"/>
    <col min="52" max="16384" width="8.765625" hidden="1"/>
  </cols>
  <sheetData>
    <row r="1" spans="1:51" ht="17.25" customHeight="1">
      <c r="A1" s="2"/>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19.5" customHeight="1">
      <c r="A2" s="2"/>
      <c r="B2" s="40" t="s">
        <v>383</v>
      </c>
      <c r="C2" s="40"/>
      <c r="D2" s="40"/>
      <c r="E2" s="40"/>
      <c r="F2" s="40"/>
      <c r="G2" s="2"/>
      <c r="H2" s="2"/>
      <c r="I2" s="2"/>
      <c r="J2" s="2"/>
      <c r="K2" s="2"/>
      <c r="L2" s="2"/>
      <c r="M2" s="2"/>
      <c r="N2" s="2"/>
      <c r="O2" s="2"/>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row>
    <row r="3" spans="1:51" ht="29.25" customHeight="1">
      <c r="A3" s="2"/>
      <c r="B3" s="480" t="s">
        <v>384</v>
      </c>
      <c r="C3" s="480"/>
      <c r="D3" s="480"/>
      <c r="E3" s="480"/>
      <c r="F3" s="480"/>
      <c r="G3" s="480"/>
      <c r="H3" s="480"/>
      <c r="I3" s="480"/>
      <c r="J3" s="480"/>
      <c r="K3" s="480"/>
      <c r="L3" s="480"/>
      <c r="M3" s="480"/>
      <c r="N3" s="480"/>
      <c r="O3" s="480"/>
      <c r="P3" s="152"/>
      <c r="Q3" s="152"/>
      <c r="R3" s="152"/>
      <c r="S3" s="152"/>
      <c r="T3" s="152"/>
      <c r="U3" s="152"/>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s="4" customFormat="1" ht="21"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row>
    <row r="5" spans="1:51" s="87" customFormat="1" ht="28.5" customHeight="1">
      <c r="A5" s="85"/>
      <c r="B5" s="86" t="s">
        <v>385</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row>
    <row r="6" spans="1:51" s="4" customFormat="1" ht="2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87" customFormat="1" ht="18" customHeight="1">
      <c r="A7" s="185"/>
      <c r="B7" s="336" t="s">
        <v>386</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row>
    <row r="8" spans="1:51" s="87" customFormat="1" ht="21" customHeight="1">
      <c r="A8" s="157"/>
      <c r="B8" s="158" t="s">
        <v>387</v>
      </c>
      <c r="C8" s="159"/>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row>
    <row r="9" spans="1:51" s="4" customFormat="1" ht="22.5" customHeight="1">
      <c r="A9" s="196"/>
      <c r="B9" s="158" t="s">
        <v>388</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row>
    <row r="10" spans="1:51" s="4" customFormat="1" ht="22.5" customHeight="1"/>
    <row r="11" spans="1:51" s="4" customFormat="1" ht="40.5" customHeight="1">
      <c r="B11" s="160" t="s">
        <v>389</v>
      </c>
      <c r="C11" s="161" t="s">
        <v>216</v>
      </c>
      <c r="D11" s="161" t="s">
        <v>390</v>
      </c>
    </row>
    <row r="12" spans="1:51" s="4" customFormat="1" ht="22.5" customHeight="1">
      <c r="B12" s="177">
        <v>7</v>
      </c>
      <c r="C12" s="177" t="s">
        <v>391</v>
      </c>
      <c r="D12" s="192">
        <v>8117254</v>
      </c>
    </row>
    <row r="13" spans="1:51" s="4" customFormat="1" ht="22.5" customHeight="1"/>
    <row r="14" spans="1:51" s="4" customFormat="1" ht="22.5" customHeight="1">
      <c r="B14" s="160" t="s">
        <v>392</v>
      </c>
    </row>
    <row r="15" spans="1:51" s="4" customFormat="1" ht="22.5" customHeight="1">
      <c r="B15" s="197">
        <v>0.1</v>
      </c>
    </row>
    <row r="16" spans="1:51" s="4" customFormat="1" ht="21" customHeight="1"/>
    <row r="17" spans="1:51" s="87" customFormat="1" ht="19.5" customHeight="1">
      <c r="A17" s="185"/>
      <c r="B17" s="337" t="s">
        <v>393</v>
      </c>
      <c r="C17" s="198"/>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row>
    <row r="18" spans="1:51" s="87" customFormat="1" ht="24.75" customHeight="1">
      <c r="A18" s="157"/>
      <c r="B18" s="158" t="s">
        <v>394</v>
      </c>
      <c r="C18" s="159"/>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row>
    <row r="19" spans="1:51" s="87" customFormat="1" ht="27" customHeight="1">
      <c r="A19" s="157"/>
      <c r="B19" s="158" t="s">
        <v>395</v>
      </c>
      <c r="C19" s="159"/>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row>
    <row r="20" spans="1:51" s="4" customFormat="1" ht="17.25" customHeight="1"/>
    <row r="21" spans="1:51" s="4" customFormat="1" ht="50.25" customHeight="1">
      <c r="B21" s="160" t="s">
        <v>389</v>
      </c>
      <c r="C21" s="161" t="s">
        <v>216</v>
      </c>
      <c r="D21" s="161" t="s">
        <v>390</v>
      </c>
      <c r="E21" s="161" t="s">
        <v>396</v>
      </c>
    </row>
    <row r="22" spans="1:51" s="4" customFormat="1" ht="17.25" customHeight="1">
      <c r="B22" s="194">
        <v>6</v>
      </c>
      <c r="C22" s="194" t="s">
        <v>397</v>
      </c>
      <c r="D22" s="194"/>
      <c r="E22" s="195" t="str">
        <f>IF(D22="","",D22/4)</f>
        <v/>
      </c>
    </row>
    <row r="23" spans="1:51" s="4" customFormat="1" ht="17.25" customHeight="1">
      <c r="B23" s="177">
        <v>7</v>
      </c>
      <c r="C23" s="177" t="s">
        <v>391</v>
      </c>
      <c r="D23" s="193">
        <f>IF(B23=$B$12,$D$12,D22*(1+$B$15))</f>
        <v>8117254</v>
      </c>
      <c r="E23" s="193">
        <f t="shared" ref="E23:E29" si="0">IF(D23="","",D23/4)</f>
        <v>2029313.5</v>
      </c>
    </row>
    <row r="24" spans="1:51" s="4" customFormat="1" ht="17.25" customHeight="1">
      <c r="B24" s="177">
        <v>8</v>
      </c>
      <c r="C24" s="177" t="s">
        <v>398</v>
      </c>
      <c r="D24" s="193">
        <f t="shared" ref="D24:D29" si="1">IF(B24=$B$12,$D$12,D23*(1+$B$15))</f>
        <v>8928979.4000000004</v>
      </c>
      <c r="E24" s="193">
        <f t="shared" si="0"/>
        <v>2232244.85</v>
      </c>
    </row>
    <row r="25" spans="1:51" s="4" customFormat="1" ht="17.25" customHeight="1">
      <c r="B25" s="177">
        <v>9</v>
      </c>
      <c r="C25" s="177" t="s">
        <v>221</v>
      </c>
      <c r="D25" s="193">
        <f t="shared" si="1"/>
        <v>9821877.3400000017</v>
      </c>
      <c r="E25" s="193">
        <f t="shared" si="0"/>
        <v>2455469.3350000004</v>
      </c>
    </row>
    <row r="26" spans="1:51" s="4" customFormat="1" ht="17.25" customHeight="1">
      <c r="B26" s="177">
        <v>10</v>
      </c>
      <c r="C26" s="177" t="s">
        <v>222</v>
      </c>
      <c r="D26" s="193">
        <f t="shared" si="1"/>
        <v>10804065.074000003</v>
      </c>
      <c r="E26" s="193">
        <f t="shared" si="0"/>
        <v>2701016.2685000007</v>
      </c>
    </row>
    <row r="27" spans="1:51" s="4" customFormat="1" ht="17.25" customHeight="1">
      <c r="B27" s="177">
        <v>11</v>
      </c>
      <c r="C27" s="177" t="s">
        <v>223</v>
      </c>
      <c r="D27" s="193">
        <f t="shared" si="1"/>
        <v>11884471.581400003</v>
      </c>
      <c r="E27" s="193">
        <f t="shared" si="0"/>
        <v>2971117.8953500008</v>
      </c>
    </row>
    <row r="28" spans="1:51" s="4" customFormat="1" ht="17.25" customHeight="1">
      <c r="B28" s="177">
        <v>12</v>
      </c>
      <c r="C28" s="177" t="s">
        <v>224</v>
      </c>
      <c r="D28" s="193">
        <f t="shared" si="1"/>
        <v>13072918.739540005</v>
      </c>
      <c r="E28" s="193">
        <f t="shared" si="0"/>
        <v>3268229.6848850013</v>
      </c>
    </row>
    <row r="29" spans="1:51" s="4" customFormat="1" ht="17.25" customHeight="1">
      <c r="B29" s="177">
        <v>13</v>
      </c>
      <c r="C29" s="177" t="s">
        <v>225</v>
      </c>
      <c r="D29" s="193">
        <f t="shared" si="1"/>
        <v>14380210.613494007</v>
      </c>
      <c r="E29" s="193">
        <f t="shared" si="0"/>
        <v>3595052.6533735017</v>
      </c>
    </row>
    <row r="30" spans="1:51" s="4" customFormat="1" ht="17.25" customHeight="1">
      <c r="B30" s="177">
        <v>14</v>
      </c>
      <c r="C30" s="177" t="s">
        <v>226</v>
      </c>
      <c r="D30" s="193">
        <f t="shared" ref="D30:D35" si="2">IF(B30=$B$12,$D$12,D29*(1+$B$15))</f>
        <v>15818231.674843408</v>
      </c>
      <c r="E30" s="193">
        <f t="shared" ref="E30:E35" si="3">IF(D30="","",D30/4)</f>
        <v>3954557.918710852</v>
      </c>
    </row>
    <row r="31" spans="1:51" s="4" customFormat="1" ht="17.25" customHeight="1">
      <c r="B31" s="177">
        <v>15</v>
      </c>
      <c r="C31" s="177" t="s">
        <v>227</v>
      </c>
      <c r="D31" s="193">
        <f t="shared" si="2"/>
        <v>17400054.842327751</v>
      </c>
      <c r="E31" s="193">
        <f t="shared" si="3"/>
        <v>4350013.7105819378</v>
      </c>
    </row>
    <row r="32" spans="1:51" s="4" customFormat="1" ht="17.25" customHeight="1">
      <c r="B32" s="177">
        <v>16</v>
      </c>
      <c r="C32" s="177" t="s">
        <v>228</v>
      </c>
      <c r="D32" s="193">
        <f t="shared" si="2"/>
        <v>19140060.326560527</v>
      </c>
      <c r="E32" s="193">
        <f t="shared" si="3"/>
        <v>4785015.0816401318</v>
      </c>
    </row>
    <row r="33" spans="1:51" s="4" customFormat="1" ht="17.25" customHeight="1">
      <c r="B33" s="177">
        <v>17</v>
      </c>
      <c r="C33" s="177" t="s">
        <v>229</v>
      </c>
      <c r="D33" s="193">
        <f t="shared" si="2"/>
        <v>21054066.359216582</v>
      </c>
      <c r="E33" s="193">
        <f t="shared" si="3"/>
        <v>5263516.5898041455</v>
      </c>
    </row>
    <row r="34" spans="1:51" s="4" customFormat="1" ht="17.25" customHeight="1">
      <c r="B34" s="177">
        <v>18</v>
      </c>
      <c r="C34" s="177" t="s">
        <v>230</v>
      </c>
      <c r="D34" s="193">
        <f t="shared" si="2"/>
        <v>23159472.995138243</v>
      </c>
      <c r="E34" s="193">
        <f t="shared" si="3"/>
        <v>5789868.2487845607</v>
      </c>
    </row>
    <row r="35" spans="1:51" s="4" customFormat="1" ht="17.25" customHeight="1">
      <c r="B35" s="177">
        <v>19</v>
      </c>
      <c r="C35" s="177" t="s">
        <v>231</v>
      </c>
      <c r="D35" s="193">
        <f t="shared" si="2"/>
        <v>25475420.294652071</v>
      </c>
      <c r="E35" s="193">
        <f t="shared" si="3"/>
        <v>6368855.0736630177</v>
      </c>
    </row>
    <row r="36" spans="1:51" s="4" customFormat="1" ht="17.25" customHeight="1">
      <c r="B36" s="177">
        <v>20</v>
      </c>
      <c r="C36" s="177" t="s">
        <v>232</v>
      </c>
      <c r="D36" s="193">
        <f t="shared" ref="D36" si="4">IF(B36=$B$12,$D$12,D35*(1+$B$15))</f>
        <v>28022962.324117281</v>
      </c>
      <c r="E36" s="193">
        <f>IF(D36="","",D36/4)</f>
        <v>7005740.5810293201</v>
      </c>
    </row>
    <row r="37" spans="1:51" s="4" customFormat="1" ht="17.25" customHeight="1"/>
    <row r="38" spans="1:51" s="4" customFormat="1" ht="17.25" customHeight="1"/>
    <row r="39" spans="1:51" s="4" customFormat="1" ht="17.25" customHeight="1"/>
    <row r="40" spans="1:51" s="87" customFormat="1" ht="25.5" customHeight="1">
      <c r="A40" s="85"/>
      <c r="B40" s="86" t="s">
        <v>399</v>
      </c>
      <c r="C40" s="86"/>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row>
    <row r="41" spans="1:51" s="87" customFormat="1" ht="42.75" customHeight="1">
      <c r="A41" s="157"/>
      <c r="B41" s="158" t="s">
        <v>400</v>
      </c>
      <c r="C41" s="159"/>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1:51" s="87" customFormat="1" ht="22.5" customHeight="1">
      <c r="A42" s="157"/>
      <c r="B42" s="158" t="s">
        <v>401</v>
      </c>
      <c r="C42" s="159"/>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1:51"/>
    <row r="44" spans="1:51" ht="67.5" customHeight="1" thickBot="1">
      <c r="B44" s="267" t="s">
        <v>389</v>
      </c>
      <c r="C44" s="268" t="s">
        <v>216</v>
      </c>
      <c r="D44" s="268" t="s">
        <v>402</v>
      </c>
      <c r="E44" s="268" t="s">
        <v>403</v>
      </c>
      <c r="F44" s="269" t="s">
        <v>404</v>
      </c>
      <c r="G44" s="270" t="s">
        <v>405</v>
      </c>
      <c r="H44" s="268" t="s">
        <v>406</v>
      </c>
      <c r="I44" s="268" t="s">
        <v>407</v>
      </c>
      <c r="J44" s="268" t="s">
        <v>408</v>
      </c>
      <c r="K44" s="268" t="s">
        <v>409</v>
      </c>
    </row>
    <row r="45" spans="1:51" ht="15.75" customHeight="1">
      <c r="B45" s="271">
        <v>6</v>
      </c>
      <c r="C45" s="272" t="s">
        <v>397</v>
      </c>
      <c r="D45" s="272" t="s">
        <v>410</v>
      </c>
      <c r="E45" s="273" t="s">
        <v>411</v>
      </c>
      <c r="F45" s="274">
        <v>284128916</v>
      </c>
      <c r="G45" s="274">
        <v>68043095</v>
      </c>
      <c r="H45" s="275">
        <f>SUMIF($B$22:$B$36,B45,$E$22:$E$36)</f>
        <v>0</v>
      </c>
      <c r="I45" s="274">
        <v>0</v>
      </c>
      <c r="J45" s="273" t="s">
        <v>412</v>
      </c>
      <c r="K45" s="276" t="s">
        <v>413</v>
      </c>
    </row>
    <row r="46" spans="1:51">
      <c r="B46" s="277">
        <v>6</v>
      </c>
      <c r="C46" s="177" t="s">
        <v>397</v>
      </c>
      <c r="D46" s="177" t="s">
        <v>414</v>
      </c>
      <c r="E46" s="88" t="s">
        <v>415</v>
      </c>
      <c r="F46" s="162">
        <v>336650457</v>
      </c>
      <c r="G46" s="162">
        <v>66434179</v>
      </c>
      <c r="H46" s="205">
        <f t="shared" ref="H46:H76" si="5">SUMIF($B$22:$B$36,B46,$E$22:$E$36)</f>
        <v>0</v>
      </c>
      <c r="I46" s="162">
        <v>0</v>
      </c>
      <c r="J46" s="88" t="s">
        <v>412</v>
      </c>
      <c r="K46" s="278" t="s">
        <v>413</v>
      </c>
    </row>
    <row r="47" spans="1:51">
      <c r="B47" s="277">
        <v>6</v>
      </c>
      <c r="C47" s="177" t="s">
        <v>397</v>
      </c>
      <c r="D47" s="177" t="s">
        <v>416</v>
      </c>
      <c r="E47" s="88" t="s">
        <v>417</v>
      </c>
      <c r="F47" s="162">
        <v>263719607</v>
      </c>
      <c r="G47" s="162">
        <v>75616418</v>
      </c>
      <c r="H47" s="205">
        <f t="shared" si="5"/>
        <v>0</v>
      </c>
      <c r="I47" s="162">
        <v>0</v>
      </c>
      <c r="J47" s="88" t="s">
        <v>418</v>
      </c>
      <c r="K47" s="278" t="s">
        <v>413</v>
      </c>
    </row>
    <row r="48" spans="1:51" ht="14" thickBot="1">
      <c r="B48" s="279">
        <v>6</v>
      </c>
      <c r="C48" s="280" t="s">
        <v>397</v>
      </c>
      <c r="D48" s="280" t="s">
        <v>419</v>
      </c>
      <c r="E48" s="281" t="s">
        <v>420</v>
      </c>
      <c r="F48" s="282">
        <v>218652465</v>
      </c>
      <c r="G48" s="282">
        <v>78992633</v>
      </c>
      <c r="H48" s="283">
        <f t="shared" si="5"/>
        <v>0</v>
      </c>
      <c r="I48" s="282">
        <v>0</v>
      </c>
      <c r="J48" s="281" t="s">
        <v>418</v>
      </c>
      <c r="K48" s="284" t="s">
        <v>413</v>
      </c>
    </row>
    <row r="49" spans="2:11">
      <c r="B49" s="271">
        <v>7</v>
      </c>
      <c r="C49" s="272" t="s">
        <v>391</v>
      </c>
      <c r="D49" s="272" t="s">
        <v>410</v>
      </c>
      <c r="E49" s="273" t="s">
        <v>411</v>
      </c>
      <c r="F49" s="274">
        <v>317031811</v>
      </c>
      <c r="G49" s="274">
        <v>67196932</v>
      </c>
      <c r="H49" s="275">
        <f t="shared" si="5"/>
        <v>2029313.5</v>
      </c>
      <c r="I49" s="274">
        <v>0</v>
      </c>
      <c r="J49" s="273" t="s">
        <v>418</v>
      </c>
      <c r="K49" s="276" t="s">
        <v>421</v>
      </c>
    </row>
    <row r="50" spans="2:11">
      <c r="B50" s="277">
        <v>7</v>
      </c>
      <c r="C50" s="177" t="s">
        <v>391</v>
      </c>
      <c r="D50" s="177" t="s">
        <v>414</v>
      </c>
      <c r="E50" s="88" t="s">
        <v>415</v>
      </c>
      <c r="F50" s="162">
        <v>403937380</v>
      </c>
      <c r="G50" s="162">
        <v>65223232</v>
      </c>
      <c r="H50" s="205">
        <f t="shared" si="5"/>
        <v>2029313.5</v>
      </c>
      <c r="I50" s="162">
        <v>0</v>
      </c>
      <c r="J50" s="88" t="s">
        <v>418</v>
      </c>
      <c r="K50" s="278" t="s">
        <v>421</v>
      </c>
    </row>
    <row r="51" spans="2:11">
      <c r="B51" s="277">
        <v>7</v>
      </c>
      <c r="C51" s="177" t="s">
        <v>391</v>
      </c>
      <c r="D51" s="177" t="s">
        <v>416</v>
      </c>
      <c r="E51" s="88" t="s">
        <v>417</v>
      </c>
      <c r="F51" s="162">
        <v>305953122.12</v>
      </c>
      <c r="G51" s="162">
        <v>76952244</v>
      </c>
      <c r="H51" s="205">
        <f t="shared" si="5"/>
        <v>2029313.5</v>
      </c>
      <c r="I51" s="162">
        <v>0</v>
      </c>
      <c r="J51" s="88" t="s">
        <v>422</v>
      </c>
      <c r="K51" s="278" t="s">
        <v>421</v>
      </c>
    </row>
    <row r="52" spans="2:11" ht="14" thickBot="1">
      <c r="B52" s="279">
        <v>7</v>
      </c>
      <c r="C52" s="280" t="s">
        <v>391</v>
      </c>
      <c r="D52" s="280" t="s">
        <v>419</v>
      </c>
      <c r="E52" s="281" t="s">
        <v>420</v>
      </c>
      <c r="F52" s="282">
        <v>252277845</v>
      </c>
      <c r="G52" s="282">
        <v>78055804</v>
      </c>
      <c r="H52" s="283">
        <f t="shared" si="5"/>
        <v>2029313.5</v>
      </c>
      <c r="I52" s="282">
        <v>0</v>
      </c>
      <c r="J52" s="281" t="s">
        <v>422</v>
      </c>
      <c r="K52" s="284" t="s">
        <v>421</v>
      </c>
    </row>
    <row r="53" spans="2:11">
      <c r="B53" s="271">
        <v>8</v>
      </c>
      <c r="C53" s="272" t="s">
        <v>398</v>
      </c>
      <c r="D53" s="272" t="s">
        <v>410</v>
      </c>
      <c r="E53" s="273" t="s">
        <v>411</v>
      </c>
      <c r="F53" s="274">
        <v>370345733</v>
      </c>
      <c r="G53" s="274">
        <v>65511193</v>
      </c>
      <c r="H53" s="275">
        <f t="shared" si="5"/>
        <v>2232244.85</v>
      </c>
      <c r="I53" s="274">
        <v>0</v>
      </c>
      <c r="J53" s="273" t="s">
        <v>422</v>
      </c>
      <c r="K53" s="276" t="s">
        <v>423</v>
      </c>
    </row>
    <row r="54" spans="2:11">
      <c r="B54" s="277">
        <v>8</v>
      </c>
      <c r="C54" s="177" t="s">
        <v>398</v>
      </c>
      <c r="D54" s="177" t="s">
        <v>414</v>
      </c>
      <c r="E54" s="88" t="s">
        <v>415</v>
      </c>
      <c r="F54" s="162">
        <v>408397207</v>
      </c>
      <c r="G54" s="162">
        <v>64302061</v>
      </c>
      <c r="H54" s="205">
        <f t="shared" si="5"/>
        <v>2232244.85</v>
      </c>
      <c r="I54" s="162">
        <v>0</v>
      </c>
      <c r="J54" s="88" t="s">
        <v>422</v>
      </c>
      <c r="K54" s="278" t="s">
        <v>423</v>
      </c>
    </row>
    <row r="55" spans="2:11">
      <c r="B55" s="277">
        <v>8</v>
      </c>
      <c r="C55" s="177" t="s">
        <v>398</v>
      </c>
      <c r="D55" s="177" t="s">
        <v>416</v>
      </c>
      <c r="E55" s="88" t="s">
        <v>417</v>
      </c>
      <c r="F55" s="162">
        <v>328300299</v>
      </c>
      <c r="G55" s="162">
        <v>76503263</v>
      </c>
      <c r="H55" s="205">
        <f t="shared" si="5"/>
        <v>2232244.85</v>
      </c>
      <c r="I55" s="162">
        <v>0</v>
      </c>
      <c r="J55" s="88" t="s">
        <v>424</v>
      </c>
      <c r="K55" s="278" t="s">
        <v>423</v>
      </c>
    </row>
    <row r="56" spans="2:11" ht="14" thickBot="1">
      <c r="B56" s="279">
        <v>8</v>
      </c>
      <c r="C56" s="280" t="s">
        <v>398</v>
      </c>
      <c r="D56" s="280" t="s">
        <v>419</v>
      </c>
      <c r="E56" s="281" t="s">
        <v>420</v>
      </c>
      <c r="F56" s="282">
        <v>279798492</v>
      </c>
      <c r="G56" s="282">
        <v>79341513</v>
      </c>
      <c r="H56" s="283">
        <f t="shared" si="5"/>
        <v>2232244.85</v>
      </c>
      <c r="I56" s="282">
        <v>0</v>
      </c>
      <c r="J56" s="281" t="s">
        <v>424</v>
      </c>
      <c r="K56" s="284" t="s">
        <v>423</v>
      </c>
    </row>
    <row r="57" spans="2:11">
      <c r="B57" s="271">
        <v>9</v>
      </c>
      <c r="C57" s="272" t="s">
        <v>221</v>
      </c>
      <c r="D57" s="272" t="s">
        <v>410</v>
      </c>
      <c r="E57" s="273" t="s">
        <v>411</v>
      </c>
      <c r="F57" s="274">
        <v>388513117</v>
      </c>
      <c r="G57" s="274">
        <v>64872088</v>
      </c>
      <c r="H57" s="275">
        <f t="shared" si="5"/>
        <v>2455469.3350000004</v>
      </c>
      <c r="I57" s="274">
        <v>0</v>
      </c>
      <c r="J57" s="273" t="s">
        <v>424</v>
      </c>
      <c r="K57" s="276" t="s">
        <v>425</v>
      </c>
    </row>
    <row r="58" spans="2:11">
      <c r="B58" s="277">
        <v>9</v>
      </c>
      <c r="C58" s="177" t="s">
        <v>221</v>
      </c>
      <c r="D58" s="177" t="s">
        <v>414</v>
      </c>
      <c r="E58" s="88" t="s">
        <v>415</v>
      </c>
      <c r="F58" s="162">
        <v>437946915</v>
      </c>
      <c r="G58" s="162">
        <v>64281744</v>
      </c>
      <c r="H58" s="205">
        <f t="shared" si="5"/>
        <v>2455469.3350000004</v>
      </c>
      <c r="I58" s="162">
        <v>0</v>
      </c>
      <c r="J58" s="88" t="s">
        <v>424</v>
      </c>
      <c r="K58" s="278" t="s">
        <v>425</v>
      </c>
    </row>
    <row r="59" spans="2:11">
      <c r="B59" s="277">
        <v>9</v>
      </c>
      <c r="C59" s="177" t="s">
        <v>221</v>
      </c>
      <c r="D59" s="177" t="s">
        <v>416</v>
      </c>
      <c r="E59" s="88" t="s">
        <v>417</v>
      </c>
      <c r="F59" s="162">
        <v>345349321</v>
      </c>
      <c r="G59" s="162">
        <v>71851516</v>
      </c>
      <c r="H59" s="205">
        <f t="shared" si="5"/>
        <v>2455469.3350000004</v>
      </c>
      <c r="I59" s="162">
        <v>0</v>
      </c>
      <c r="J59" s="88" t="s">
        <v>426</v>
      </c>
      <c r="K59" s="278" t="s">
        <v>425</v>
      </c>
    </row>
    <row r="60" spans="2:11" ht="14" thickBot="1">
      <c r="B60" s="279">
        <v>9</v>
      </c>
      <c r="C60" s="280" t="s">
        <v>221</v>
      </c>
      <c r="D60" s="280" t="s">
        <v>419</v>
      </c>
      <c r="E60" s="281" t="s">
        <v>420</v>
      </c>
      <c r="F60" s="282">
        <v>292475632</v>
      </c>
      <c r="G60" s="282">
        <v>74227469</v>
      </c>
      <c r="H60" s="283">
        <f t="shared" si="5"/>
        <v>2455469.3350000004</v>
      </c>
      <c r="I60" s="282">
        <v>0</v>
      </c>
      <c r="J60" s="281" t="s">
        <v>426</v>
      </c>
      <c r="K60" s="284" t="s">
        <v>425</v>
      </c>
    </row>
    <row r="61" spans="2:11">
      <c r="B61" s="271">
        <v>10</v>
      </c>
      <c r="C61" s="272" t="s">
        <v>222</v>
      </c>
      <c r="D61" s="272" t="s">
        <v>410</v>
      </c>
      <c r="E61" s="273" t="s">
        <v>411</v>
      </c>
      <c r="F61" s="274">
        <v>411065384</v>
      </c>
      <c r="G61" s="274">
        <v>64431133</v>
      </c>
      <c r="H61" s="275">
        <f t="shared" si="5"/>
        <v>2701016.2685000007</v>
      </c>
      <c r="I61" s="274">
        <v>2253545.6880000001</v>
      </c>
      <c r="J61" s="273" t="s">
        <v>426</v>
      </c>
      <c r="K61" s="276" t="s">
        <v>427</v>
      </c>
    </row>
    <row r="62" spans="2:11">
      <c r="B62" s="277">
        <v>10</v>
      </c>
      <c r="C62" s="177" t="s">
        <v>222</v>
      </c>
      <c r="D62" s="177" t="s">
        <v>414</v>
      </c>
      <c r="E62" s="88" t="s">
        <v>415</v>
      </c>
      <c r="F62" s="162">
        <v>436369071</v>
      </c>
      <c r="G62" s="162">
        <v>63176820</v>
      </c>
      <c r="H62" s="205">
        <f t="shared" si="5"/>
        <v>2701016.2685000007</v>
      </c>
      <c r="I62" s="162">
        <v>2176850.696</v>
      </c>
      <c r="J62" s="88" t="s">
        <v>426</v>
      </c>
      <c r="K62" s="278" t="s">
        <v>427</v>
      </c>
    </row>
    <row r="63" spans="2:11">
      <c r="B63" s="277">
        <v>10</v>
      </c>
      <c r="C63" s="177" t="s">
        <v>222</v>
      </c>
      <c r="D63" s="177" t="s">
        <v>416</v>
      </c>
      <c r="E63" s="88" t="s">
        <v>417</v>
      </c>
      <c r="F63" s="162">
        <v>352212095</v>
      </c>
      <c r="G63" s="162">
        <v>74631055</v>
      </c>
      <c r="H63" s="205">
        <f t="shared" si="5"/>
        <v>2701016.2685000007</v>
      </c>
      <c r="I63" s="162">
        <v>2076932.987</v>
      </c>
      <c r="J63" s="88" t="s">
        <v>428</v>
      </c>
      <c r="K63" s="278" t="s">
        <v>427</v>
      </c>
    </row>
    <row r="64" spans="2:11" ht="14" thickBot="1">
      <c r="B64" s="279">
        <v>10</v>
      </c>
      <c r="C64" s="280" t="s">
        <v>222</v>
      </c>
      <c r="D64" s="280" t="s">
        <v>419</v>
      </c>
      <c r="E64" s="281" t="s">
        <v>420</v>
      </c>
      <c r="F64" s="282">
        <v>311292548</v>
      </c>
      <c r="G64" s="282">
        <v>73027013</v>
      </c>
      <c r="H64" s="283">
        <f t="shared" si="5"/>
        <v>2701016.2685000007</v>
      </c>
      <c r="I64" s="282">
        <v>2229268.0180000002</v>
      </c>
      <c r="J64" s="281" t="s">
        <v>428</v>
      </c>
      <c r="K64" s="284" t="s">
        <v>427</v>
      </c>
    </row>
    <row r="65" spans="2:11">
      <c r="B65" s="271">
        <v>11</v>
      </c>
      <c r="C65" s="272" t="s">
        <v>223</v>
      </c>
      <c r="D65" s="272" t="s">
        <v>410</v>
      </c>
      <c r="E65" s="273" t="s">
        <v>411</v>
      </c>
      <c r="F65" s="274">
        <v>490957439</v>
      </c>
      <c r="G65" s="274">
        <v>55167169</v>
      </c>
      <c r="H65" s="275">
        <f t="shared" si="5"/>
        <v>2971117.8953500008</v>
      </c>
      <c r="I65" s="274">
        <v>1936850.652</v>
      </c>
      <c r="J65" s="273" t="s">
        <v>428</v>
      </c>
      <c r="K65" s="276" t="s">
        <v>429</v>
      </c>
    </row>
    <row r="66" spans="2:11">
      <c r="B66" s="277">
        <v>11</v>
      </c>
      <c r="C66" s="177" t="s">
        <v>223</v>
      </c>
      <c r="D66" s="177" t="s">
        <v>414</v>
      </c>
      <c r="E66" s="88" t="s">
        <v>415</v>
      </c>
      <c r="F66" s="162">
        <v>469149403</v>
      </c>
      <c r="G66" s="162">
        <v>58960505</v>
      </c>
      <c r="H66" s="205">
        <f t="shared" si="5"/>
        <v>2971117.8953500008</v>
      </c>
      <c r="I66" s="162">
        <v>2180616.59</v>
      </c>
      <c r="J66" s="88" t="s">
        <v>428</v>
      </c>
      <c r="K66" s="278" t="s">
        <v>429</v>
      </c>
    </row>
    <row r="67" spans="2:11">
      <c r="B67" s="277">
        <v>11</v>
      </c>
      <c r="C67" s="177" t="s">
        <v>223</v>
      </c>
      <c r="D67" s="177" t="s">
        <v>416</v>
      </c>
      <c r="E67" s="88" t="s">
        <v>417</v>
      </c>
      <c r="F67" s="162">
        <v>361651072.5</v>
      </c>
      <c r="G67" s="162">
        <v>71309298.599999994</v>
      </c>
      <c r="H67" s="205">
        <f t="shared" si="5"/>
        <v>2971117.8953500008</v>
      </c>
      <c r="I67" s="162">
        <v>2316780.5</v>
      </c>
      <c r="J67" s="88" t="s">
        <v>430</v>
      </c>
      <c r="K67" s="278" t="s">
        <v>429</v>
      </c>
    </row>
    <row r="68" spans="2:11" ht="14" thickBot="1">
      <c r="B68" s="279">
        <v>11</v>
      </c>
      <c r="C68" s="280" t="s">
        <v>223</v>
      </c>
      <c r="D68" s="280" t="s">
        <v>419</v>
      </c>
      <c r="E68" s="281" t="s">
        <v>420</v>
      </c>
      <c r="F68" s="282">
        <v>280454492.06999999</v>
      </c>
      <c r="G68" s="282">
        <v>72021705</v>
      </c>
      <c r="H68" s="283">
        <f t="shared" si="5"/>
        <v>2971117.8953500008</v>
      </c>
      <c r="I68" s="282">
        <v>2364558.9219999998</v>
      </c>
      <c r="J68" s="281" t="s">
        <v>430</v>
      </c>
      <c r="K68" s="284" t="s">
        <v>429</v>
      </c>
    </row>
    <row r="69" spans="2:11">
      <c r="B69" s="271">
        <v>12</v>
      </c>
      <c r="C69" s="272" t="s">
        <v>224</v>
      </c>
      <c r="D69" s="272" t="s">
        <v>410</v>
      </c>
      <c r="E69" s="273" t="s">
        <v>411</v>
      </c>
      <c r="F69" s="274">
        <v>333434592.30000001</v>
      </c>
      <c r="G69" s="274">
        <v>62455280</v>
      </c>
      <c r="H69" s="275">
        <f t="shared" si="5"/>
        <v>3268229.6848850013</v>
      </c>
      <c r="I69" s="274">
        <v>2433172</v>
      </c>
      <c r="J69" s="273" t="s">
        <v>430</v>
      </c>
      <c r="K69" s="276" t="s">
        <v>431</v>
      </c>
    </row>
    <row r="70" spans="2:11">
      <c r="B70" s="277">
        <v>12</v>
      </c>
      <c r="C70" s="177" t="s">
        <v>224</v>
      </c>
      <c r="D70" s="177" t="s">
        <v>414</v>
      </c>
      <c r="E70" s="88" t="s">
        <v>415</v>
      </c>
      <c r="F70" s="162">
        <v>381226694.56</v>
      </c>
      <c r="G70" s="162">
        <v>59426897.457000002</v>
      </c>
      <c r="H70" s="205">
        <f t="shared" si="5"/>
        <v>3268229.6848850013</v>
      </c>
      <c r="I70" s="162">
        <v>2525349.9449999998</v>
      </c>
      <c r="J70" s="88" t="s">
        <v>430</v>
      </c>
      <c r="K70" s="278" t="s">
        <v>431</v>
      </c>
    </row>
    <row r="71" spans="2:11">
      <c r="B71" s="277">
        <v>12</v>
      </c>
      <c r="C71" s="177" t="s">
        <v>224</v>
      </c>
      <c r="D71" s="177" t="s">
        <v>416</v>
      </c>
      <c r="E71" s="88" t="s">
        <v>417</v>
      </c>
      <c r="F71" s="162">
        <v>311497612</v>
      </c>
      <c r="G71" s="162">
        <v>71731853</v>
      </c>
      <c r="H71" s="205">
        <f t="shared" si="5"/>
        <v>3268229.6848850013</v>
      </c>
      <c r="I71" s="162">
        <v>2470101</v>
      </c>
      <c r="J71" s="88" t="s">
        <v>432</v>
      </c>
      <c r="K71" s="278" t="s">
        <v>431</v>
      </c>
    </row>
    <row r="72" spans="2:11" ht="14" thickBot="1">
      <c r="B72" s="279">
        <v>12</v>
      </c>
      <c r="C72" s="280" t="s">
        <v>224</v>
      </c>
      <c r="D72" s="280" t="s">
        <v>419</v>
      </c>
      <c r="E72" s="281" t="s">
        <v>420</v>
      </c>
      <c r="F72" s="282">
        <v>245013993</v>
      </c>
      <c r="G72" s="282">
        <v>72226059</v>
      </c>
      <c r="H72" s="283">
        <f t="shared" si="5"/>
        <v>3268229.6848850013</v>
      </c>
      <c r="I72" s="282">
        <v>2438769</v>
      </c>
      <c r="J72" s="281" t="s">
        <v>432</v>
      </c>
      <c r="K72" s="284" t="s">
        <v>431</v>
      </c>
    </row>
    <row r="73" spans="2:11">
      <c r="B73" s="271">
        <v>13</v>
      </c>
      <c r="C73" s="272" t="s">
        <v>225</v>
      </c>
      <c r="D73" s="272" t="s">
        <v>410</v>
      </c>
      <c r="E73" s="273" t="s">
        <v>411</v>
      </c>
      <c r="F73" s="274">
        <v>376240533</v>
      </c>
      <c r="G73" s="274">
        <v>60293076</v>
      </c>
      <c r="H73" s="275">
        <f t="shared" si="5"/>
        <v>3595052.6533735017</v>
      </c>
      <c r="I73" s="274">
        <v>2402876</v>
      </c>
      <c r="J73" s="273" t="s">
        <v>432</v>
      </c>
      <c r="K73" s="276" t="s">
        <v>433</v>
      </c>
    </row>
    <row r="74" spans="2:11">
      <c r="B74" s="277">
        <v>13</v>
      </c>
      <c r="C74" s="177" t="s">
        <v>225</v>
      </c>
      <c r="D74" s="177" t="s">
        <v>414</v>
      </c>
      <c r="E74" s="88" t="s">
        <v>415</v>
      </c>
      <c r="F74" s="162">
        <v>390018079.68000001</v>
      </c>
      <c r="G74" s="162">
        <v>59048561</v>
      </c>
      <c r="H74" s="205">
        <f t="shared" si="5"/>
        <v>3595052.6533735017</v>
      </c>
      <c r="I74" s="162">
        <v>2343556</v>
      </c>
      <c r="J74" s="88" t="s">
        <v>432</v>
      </c>
      <c r="K74" s="278" t="s">
        <v>433</v>
      </c>
    </row>
    <row r="75" spans="2:11">
      <c r="B75" s="277">
        <v>13</v>
      </c>
      <c r="C75" s="177" t="s">
        <v>225</v>
      </c>
      <c r="D75" s="177" t="s">
        <v>416</v>
      </c>
      <c r="E75" s="88" t="s">
        <v>417</v>
      </c>
      <c r="F75" s="162">
        <v>364122193</v>
      </c>
      <c r="G75" s="162">
        <v>68253106</v>
      </c>
      <c r="H75" s="205">
        <f t="shared" si="5"/>
        <v>3595052.6533735017</v>
      </c>
      <c r="I75" s="162">
        <v>2346223</v>
      </c>
      <c r="J75" s="88" t="s">
        <v>434</v>
      </c>
      <c r="K75" s="278" t="s">
        <v>433</v>
      </c>
    </row>
    <row r="76" spans="2:11" ht="14" thickBot="1">
      <c r="B76" s="279">
        <v>13</v>
      </c>
      <c r="C76" s="280" t="s">
        <v>225</v>
      </c>
      <c r="D76" s="280" t="s">
        <v>419</v>
      </c>
      <c r="E76" s="281" t="s">
        <v>420</v>
      </c>
      <c r="F76" s="282">
        <v>317471093</v>
      </c>
      <c r="G76" s="282">
        <v>69632638</v>
      </c>
      <c r="H76" s="283">
        <f t="shared" si="5"/>
        <v>3595052.6533735017</v>
      </c>
      <c r="I76" s="282">
        <v>2311918</v>
      </c>
      <c r="J76" s="281" t="s">
        <v>434</v>
      </c>
      <c r="K76" s="284" t="s">
        <v>433</v>
      </c>
    </row>
    <row r="77" spans="2:11">
      <c r="B77" s="271">
        <v>14</v>
      </c>
      <c r="C77" s="272" t="s">
        <v>226</v>
      </c>
      <c r="D77" s="272" t="s">
        <v>410</v>
      </c>
      <c r="E77" s="273" t="s">
        <v>411</v>
      </c>
      <c r="F77" s="274">
        <v>441466659.50999999</v>
      </c>
      <c r="G77" s="274">
        <v>60040723</v>
      </c>
      <c r="H77" s="297" t="s">
        <v>435</v>
      </c>
      <c r="I77" s="274">
        <v>2377438</v>
      </c>
      <c r="J77" s="273" t="s">
        <v>434</v>
      </c>
      <c r="K77" s="276" t="s">
        <v>436</v>
      </c>
    </row>
    <row r="78" spans="2:11">
      <c r="B78" s="277">
        <v>14</v>
      </c>
      <c r="C78" s="177" t="s">
        <v>226</v>
      </c>
      <c r="D78" s="177" t="s">
        <v>414</v>
      </c>
      <c r="E78" s="88" t="s">
        <v>415</v>
      </c>
      <c r="F78" s="162">
        <v>514501674.91000003</v>
      </c>
      <c r="G78" s="162">
        <v>56754504</v>
      </c>
      <c r="H78" s="298" t="s">
        <v>435</v>
      </c>
      <c r="I78" s="162">
        <v>2364459</v>
      </c>
      <c r="J78" s="88" t="s">
        <v>434</v>
      </c>
      <c r="K78" s="278" t="s">
        <v>436</v>
      </c>
    </row>
    <row r="79" spans="2:11">
      <c r="B79" s="277">
        <v>14</v>
      </c>
      <c r="C79" s="177" t="s">
        <v>226</v>
      </c>
      <c r="D79" s="177" t="s">
        <v>416</v>
      </c>
      <c r="E79" s="88" t="s">
        <v>417</v>
      </c>
      <c r="F79" s="162">
        <v>399854090.93000001</v>
      </c>
      <c r="G79" s="162">
        <v>66855483</v>
      </c>
      <c r="H79" s="298" t="s">
        <v>435</v>
      </c>
      <c r="I79" s="162">
        <v>2282587</v>
      </c>
      <c r="J79" s="88" t="s">
        <v>437</v>
      </c>
      <c r="K79" s="278" t="s">
        <v>436</v>
      </c>
    </row>
    <row r="80" spans="2:11" ht="14" thickBot="1">
      <c r="B80" s="279">
        <v>14</v>
      </c>
      <c r="C80" s="280" t="s">
        <v>226</v>
      </c>
      <c r="D80" s="280" t="s">
        <v>419</v>
      </c>
      <c r="E80" s="281" t="s">
        <v>420</v>
      </c>
      <c r="F80" s="282">
        <v>339448602.62</v>
      </c>
      <c r="G80" s="282">
        <v>69515288</v>
      </c>
      <c r="H80" s="299" t="s">
        <v>435</v>
      </c>
      <c r="I80" s="282">
        <v>2393432</v>
      </c>
      <c r="J80" s="281" t="s">
        <v>437</v>
      </c>
      <c r="K80" s="284" t="s">
        <v>436</v>
      </c>
    </row>
    <row r="81" spans="2:11">
      <c r="B81" s="271">
        <v>15</v>
      </c>
      <c r="C81" s="272" t="s">
        <v>227</v>
      </c>
      <c r="D81" s="272" t="s">
        <v>410</v>
      </c>
      <c r="E81" s="273" t="s">
        <v>411</v>
      </c>
      <c r="F81" s="331">
        <v>464216868.22000003</v>
      </c>
      <c r="G81" s="331">
        <v>58481264</v>
      </c>
      <c r="H81" s="297" t="s">
        <v>435</v>
      </c>
      <c r="I81" s="331">
        <v>2912518</v>
      </c>
      <c r="J81" s="273" t="s">
        <v>437</v>
      </c>
      <c r="K81" s="276" t="s">
        <v>438</v>
      </c>
    </row>
    <row r="82" spans="2:11">
      <c r="B82" s="277">
        <v>15</v>
      </c>
      <c r="C82" s="177" t="s">
        <v>227</v>
      </c>
      <c r="D82" s="177" t="s">
        <v>414</v>
      </c>
      <c r="E82" s="88" t="s">
        <v>415</v>
      </c>
      <c r="F82" s="332">
        <v>518450371.89999998</v>
      </c>
      <c r="G82" s="332">
        <v>57555001</v>
      </c>
      <c r="H82" s="298" t="s">
        <v>435</v>
      </c>
      <c r="I82" s="332">
        <v>2941096</v>
      </c>
      <c r="J82" s="88" t="s">
        <v>437</v>
      </c>
      <c r="K82" s="278" t="s">
        <v>438</v>
      </c>
    </row>
    <row r="83" spans="2:11">
      <c r="B83" s="277">
        <v>15</v>
      </c>
      <c r="C83" s="177" t="s">
        <v>227</v>
      </c>
      <c r="D83" s="177" t="s">
        <v>416</v>
      </c>
      <c r="E83" s="88" t="s">
        <v>417</v>
      </c>
      <c r="F83" s="162"/>
      <c r="G83" s="162"/>
      <c r="H83" s="298" t="s">
        <v>435</v>
      </c>
      <c r="I83" s="162"/>
      <c r="J83" s="88" t="s">
        <v>439</v>
      </c>
      <c r="K83" s="278" t="s">
        <v>438</v>
      </c>
    </row>
    <row r="84" spans="2:11" ht="14" thickBot="1">
      <c r="B84" s="279">
        <v>15</v>
      </c>
      <c r="C84" s="280" t="s">
        <v>227</v>
      </c>
      <c r="D84" s="280" t="s">
        <v>419</v>
      </c>
      <c r="E84" s="281" t="s">
        <v>420</v>
      </c>
      <c r="F84" s="282"/>
      <c r="G84" s="282"/>
      <c r="H84" s="299" t="s">
        <v>435</v>
      </c>
      <c r="I84" s="282"/>
      <c r="J84" s="281" t="s">
        <v>439</v>
      </c>
      <c r="K84" s="284" t="s">
        <v>438</v>
      </c>
    </row>
    <row r="85" spans="2:11">
      <c r="B85" s="271">
        <v>16</v>
      </c>
      <c r="C85" s="272" t="s">
        <v>228</v>
      </c>
      <c r="D85" s="272" t="s">
        <v>410</v>
      </c>
      <c r="E85" s="273" t="s">
        <v>411</v>
      </c>
      <c r="F85" s="274"/>
      <c r="G85" s="274"/>
      <c r="H85" s="297" t="s">
        <v>435</v>
      </c>
      <c r="I85" s="274"/>
      <c r="J85" s="273" t="s">
        <v>439</v>
      </c>
      <c r="K85" s="276" t="s">
        <v>440</v>
      </c>
    </row>
    <row r="86" spans="2:11">
      <c r="B86" s="277">
        <v>16</v>
      </c>
      <c r="C86" s="177" t="s">
        <v>228</v>
      </c>
      <c r="D86" s="177" t="s">
        <v>414</v>
      </c>
      <c r="E86" s="88" t="s">
        <v>415</v>
      </c>
      <c r="F86" s="162"/>
      <c r="G86" s="162"/>
      <c r="H86" s="298" t="s">
        <v>435</v>
      </c>
      <c r="I86" s="162"/>
      <c r="J86" s="88" t="s">
        <v>439</v>
      </c>
      <c r="K86" s="278" t="s">
        <v>440</v>
      </c>
    </row>
    <row r="87" spans="2:11">
      <c r="B87" s="277">
        <v>16</v>
      </c>
      <c r="C87" s="177" t="s">
        <v>228</v>
      </c>
      <c r="D87" s="177" t="s">
        <v>416</v>
      </c>
      <c r="E87" s="88" t="s">
        <v>417</v>
      </c>
      <c r="F87" s="162"/>
      <c r="G87" s="162"/>
      <c r="H87" s="298" t="s">
        <v>435</v>
      </c>
      <c r="I87" s="162"/>
      <c r="J87" s="88" t="s">
        <v>441</v>
      </c>
      <c r="K87" s="278" t="s">
        <v>440</v>
      </c>
    </row>
    <row r="88" spans="2:11" ht="14" thickBot="1">
      <c r="B88" s="279">
        <v>16</v>
      </c>
      <c r="C88" s="280" t="s">
        <v>228</v>
      </c>
      <c r="D88" s="280" t="s">
        <v>419</v>
      </c>
      <c r="E88" s="281" t="s">
        <v>420</v>
      </c>
      <c r="F88" s="282"/>
      <c r="G88" s="282"/>
      <c r="H88" s="299" t="s">
        <v>435</v>
      </c>
      <c r="I88" s="282"/>
      <c r="J88" s="281" t="s">
        <v>441</v>
      </c>
      <c r="K88" s="284" t="s">
        <v>440</v>
      </c>
    </row>
    <row r="89" spans="2:11">
      <c r="B89" s="271">
        <v>17</v>
      </c>
      <c r="C89" s="272" t="s">
        <v>229</v>
      </c>
      <c r="D89" s="272" t="s">
        <v>410</v>
      </c>
      <c r="E89" s="273" t="s">
        <v>411</v>
      </c>
      <c r="F89" s="274"/>
      <c r="G89" s="274"/>
      <c r="H89" s="297" t="s">
        <v>435</v>
      </c>
      <c r="I89" s="274"/>
      <c r="J89" s="273" t="s">
        <v>441</v>
      </c>
      <c r="K89" s="276" t="s">
        <v>442</v>
      </c>
    </row>
    <row r="90" spans="2:11">
      <c r="B90" s="277">
        <v>17</v>
      </c>
      <c r="C90" s="177" t="s">
        <v>229</v>
      </c>
      <c r="D90" s="177" t="s">
        <v>414</v>
      </c>
      <c r="E90" s="88" t="s">
        <v>415</v>
      </c>
      <c r="F90" s="162"/>
      <c r="G90" s="162"/>
      <c r="H90" s="298" t="s">
        <v>435</v>
      </c>
      <c r="I90" s="162"/>
      <c r="J90" s="88" t="s">
        <v>441</v>
      </c>
      <c r="K90" s="278" t="s">
        <v>442</v>
      </c>
    </row>
    <row r="91" spans="2:11">
      <c r="B91" s="277">
        <v>17</v>
      </c>
      <c r="C91" s="177" t="s">
        <v>229</v>
      </c>
      <c r="D91" s="177" t="s">
        <v>416</v>
      </c>
      <c r="E91" s="88" t="s">
        <v>417</v>
      </c>
      <c r="F91" s="162"/>
      <c r="G91" s="162"/>
      <c r="H91" s="298" t="s">
        <v>435</v>
      </c>
      <c r="I91" s="162"/>
      <c r="J91" s="88" t="s">
        <v>443</v>
      </c>
      <c r="K91" s="278" t="s">
        <v>442</v>
      </c>
    </row>
    <row r="92" spans="2:11" ht="14" thickBot="1">
      <c r="B92" s="279">
        <v>17</v>
      </c>
      <c r="C92" s="280" t="s">
        <v>229</v>
      </c>
      <c r="D92" s="280" t="s">
        <v>419</v>
      </c>
      <c r="E92" s="281" t="s">
        <v>420</v>
      </c>
      <c r="F92" s="282"/>
      <c r="G92" s="282"/>
      <c r="H92" s="299" t="s">
        <v>435</v>
      </c>
      <c r="I92" s="282"/>
      <c r="J92" s="281" t="s">
        <v>443</v>
      </c>
      <c r="K92" s="284" t="s">
        <v>442</v>
      </c>
    </row>
    <row r="93" spans="2:11">
      <c r="B93" s="271">
        <v>18</v>
      </c>
      <c r="C93" s="272" t="s">
        <v>230</v>
      </c>
      <c r="D93" s="272" t="s">
        <v>410</v>
      </c>
      <c r="E93" s="273" t="s">
        <v>411</v>
      </c>
      <c r="F93" s="274"/>
      <c r="G93" s="274"/>
      <c r="H93" s="297" t="s">
        <v>435</v>
      </c>
      <c r="I93" s="274"/>
      <c r="J93" s="273" t="s">
        <v>443</v>
      </c>
      <c r="K93" s="276" t="s">
        <v>444</v>
      </c>
    </row>
    <row r="94" spans="2:11">
      <c r="B94" s="277">
        <v>18</v>
      </c>
      <c r="C94" s="177" t="s">
        <v>230</v>
      </c>
      <c r="D94" s="177" t="s">
        <v>414</v>
      </c>
      <c r="E94" s="88" t="s">
        <v>415</v>
      </c>
      <c r="F94" s="162"/>
      <c r="G94" s="162"/>
      <c r="H94" s="298" t="s">
        <v>435</v>
      </c>
      <c r="I94" s="162"/>
      <c r="J94" s="88" t="s">
        <v>443</v>
      </c>
      <c r="K94" s="278" t="s">
        <v>444</v>
      </c>
    </row>
    <row r="95" spans="2:11">
      <c r="B95" s="277">
        <v>18</v>
      </c>
      <c r="C95" s="177" t="s">
        <v>230</v>
      </c>
      <c r="D95" s="177" t="s">
        <v>416</v>
      </c>
      <c r="E95" s="88" t="s">
        <v>417</v>
      </c>
      <c r="F95" s="162"/>
      <c r="G95" s="162"/>
      <c r="H95" s="298" t="s">
        <v>435</v>
      </c>
      <c r="I95" s="162"/>
      <c r="J95" s="88" t="s">
        <v>445</v>
      </c>
      <c r="K95" s="278" t="s">
        <v>444</v>
      </c>
    </row>
    <row r="96" spans="2:11" ht="14" thickBot="1">
      <c r="B96" s="279">
        <v>18</v>
      </c>
      <c r="C96" s="280" t="s">
        <v>230</v>
      </c>
      <c r="D96" s="280" t="s">
        <v>419</v>
      </c>
      <c r="E96" s="281" t="s">
        <v>420</v>
      </c>
      <c r="F96" s="282"/>
      <c r="G96" s="282"/>
      <c r="H96" s="299" t="s">
        <v>435</v>
      </c>
      <c r="I96" s="282"/>
      <c r="J96" s="281" t="s">
        <v>445</v>
      </c>
      <c r="K96" s="284" t="s">
        <v>444</v>
      </c>
    </row>
    <row r="97" spans="1:51">
      <c r="B97" s="271">
        <v>19</v>
      </c>
      <c r="C97" s="272" t="s">
        <v>231</v>
      </c>
      <c r="D97" s="272" t="s">
        <v>410</v>
      </c>
      <c r="E97" s="273" t="s">
        <v>411</v>
      </c>
      <c r="F97" s="274"/>
      <c r="G97" s="274"/>
      <c r="H97" s="297" t="s">
        <v>435</v>
      </c>
      <c r="I97" s="274"/>
      <c r="J97" s="273" t="s">
        <v>445</v>
      </c>
      <c r="K97" s="276" t="s">
        <v>446</v>
      </c>
    </row>
    <row r="98" spans="1:51">
      <c r="B98" s="277">
        <v>19</v>
      </c>
      <c r="C98" s="177" t="s">
        <v>231</v>
      </c>
      <c r="D98" s="177" t="s">
        <v>414</v>
      </c>
      <c r="E98" s="88" t="s">
        <v>415</v>
      </c>
      <c r="F98" s="162"/>
      <c r="G98" s="162"/>
      <c r="H98" s="298" t="s">
        <v>435</v>
      </c>
      <c r="I98" s="162"/>
      <c r="J98" s="88" t="s">
        <v>445</v>
      </c>
      <c r="K98" s="278" t="s">
        <v>446</v>
      </c>
    </row>
    <row r="99" spans="1:51">
      <c r="B99" s="277">
        <v>19</v>
      </c>
      <c r="C99" s="177" t="s">
        <v>231</v>
      </c>
      <c r="D99" s="177" t="s">
        <v>416</v>
      </c>
      <c r="E99" s="88" t="s">
        <v>417</v>
      </c>
      <c r="F99" s="162"/>
      <c r="G99" s="162"/>
      <c r="H99" s="298" t="s">
        <v>435</v>
      </c>
      <c r="I99" s="162"/>
      <c r="J99" s="88" t="s">
        <v>447</v>
      </c>
      <c r="K99" s="278" t="s">
        <v>446</v>
      </c>
    </row>
    <row r="100" spans="1:51" ht="14" thickBot="1">
      <c r="B100" s="279">
        <v>19</v>
      </c>
      <c r="C100" s="280" t="s">
        <v>231</v>
      </c>
      <c r="D100" s="280" t="s">
        <v>419</v>
      </c>
      <c r="E100" s="281" t="s">
        <v>420</v>
      </c>
      <c r="F100" s="282"/>
      <c r="G100" s="282"/>
      <c r="H100" s="299" t="s">
        <v>435</v>
      </c>
      <c r="I100" s="282"/>
      <c r="J100" s="281" t="s">
        <v>447</v>
      </c>
      <c r="K100" s="284" t="s">
        <v>446</v>
      </c>
    </row>
    <row r="101" spans="1:51">
      <c r="B101" s="271">
        <v>20</v>
      </c>
      <c r="C101" s="272" t="s">
        <v>232</v>
      </c>
      <c r="D101" s="272" t="s">
        <v>410</v>
      </c>
      <c r="E101" s="273" t="s">
        <v>411</v>
      </c>
      <c r="F101" s="274"/>
      <c r="G101" s="274"/>
      <c r="H101" s="297" t="s">
        <v>435</v>
      </c>
      <c r="I101" s="274"/>
      <c r="J101" s="273" t="s">
        <v>447</v>
      </c>
      <c r="K101" s="276" t="s">
        <v>448</v>
      </c>
    </row>
    <row r="102" spans="1:51">
      <c r="B102" s="277">
        <v>20</v>
      </c>
      <c r="C102" s="177" t="s">
        <v>232</v>
      </c>
      <c r="D102" s="177" t="s">
        <v>414</v>
      </c>
      <c r="E102" s="88" t="s">
        <v>415</v>
      </c>
      <c r="F102" s="162"/>
      <c r="G102" s="162"/>
      <c r="H102" s="298" t="s">
        <v>435</v>
      </c>
      <c r="I102" s="162"/>
      <c r="J102" s="88" t="s">
        <v>447</v>
      </c>
      <c r="K102" s="278" t="s">
        <v>448</v>
      </c>
    </row>
    <row r="103" spans="1:51">
      <c r="B103" s="277">
        <v>20</v>
      </c>
      <c r="C103" s="177" t="s">
        <v>232</v>
      </c>
      <c r="D103" s="177" t="s">
        <v>416</v>
      </c>
      <c r="E103" s="88" t="s">
        <v>417</v>
      </c>
      <c r="F103" s="162"/>
      <c r="G103" s="162"/>
      <c r="H103" s="298" t="s">
        <v>435</v>
      </c>
      <c r="I103" s="162"/>
      <c r="J103" s="88" t="s">
        <v>449</v>
      </c>
      <c r="K103" s="278" t="s">
        <v>448</v>
      </c>
    </row>
    <row r="104" spans="1:51" ht="14" thickBot="1">
      <c r="B104" s="279">
        <v>20</v>
      </c>
      <c r="C104" s="280" t="s">
        <v>232</v>
      </c>
      <c r="D104" s="280" t="s">
        <v>419</v>
      </c>
      <c r="E104" s="281" t="s">
        <v>420</v>
      </c>
      <c r="F104" s="282"/>
      <c r="G104" s="282"/>
      <c r="H104" s="299" t="s">
        <v>435</v>
      </c>
      <c r="I104" s="282"/>
      <c r="J104" s="88" t="s">
        <v>449</v>
      </c>
      <c r="K104" s="284" t="s">
        <v>448</v>
      </c>
    </row>
    <row r="105" spans="1:51">
      <c r="B105" s="271">
        <v>21</v>
      </c>
      <c r="C105" s="272" t="s">
        <v>233</v>
      </c>
      <c r="D105" s="272" t="s">
        <v>410</v>
      </c>
      <c r="E105" s="273" t="s">
        <v>411</v>
      </c>
      <c r="F105" s="274"/>
      <c r="G105" s="274"/>
      <c r="H105" s="297" t="s">
        <v>435</v>
      </c>
      <c r="I105" s="274"/>
      <c r="J105" s="273" t="s">
        <v>449</v>
      </c>
      <c r="K105" s="276" t="s">
        <v>450</v>
      </c>
    </row>
    <row r="106" spans="1:51">
      <c r="B106" s="277">
        <v>21</v>
      </c>
      <c r="C106" s="177" t="s">
        <v>233</v>
      </c>
      <c r="D106" s="177" t="s">
        <v>414</v>
      </c>
      <c r="E106" s="88" t="s">
        <v>415</v>
      </c>
      <c r="F106" s="162"/>
      <c r="G106" s="162"/>
      <c r="H106" s="298" t="s">
        <v>435</v>
      </c>
      <c r="I106" s="162"/>
      <c r="J106" s="88" t="s">
        <v>449</v>
      </c>
      <c r="K106" s="278" t="s">
        <v>450</v>
      </c>
    </row>
    <row r="107" spans="1:51">
      <c r="B107" s="277">
        <v>21</v>
      </c>
      <c r="C107" s="177" t="s">
        <v>233</v>
      </c>
      <c r="D107" s="177" t="s">
        <v>416</v>
      </c>
      <c r="E107" s="88" t="s">
        <v>417</v>
      </c>
      <c r="F107" s="162"/>
      <c r="G107" s="162"/>
      <c r="H107" s="298" t="s">
        <v>435</v>
      </c>
      <c r="I107" s="162"/>
      <c r="J107" s="88" t="s">
        <v>412</v>
      </c>
      <c r="K107" s="278" t="s">
        <v>450</v>
      </c>
    </row>
    <row r="108" spans="1:51" ht="14" thickBot="1">
      <c r="B108" s="279">
        <v>21</v>
      </c>
      <c r="C108" s="280" t="s">
        <v>233</v>
      </c>
      <c r="D108" s="280" t="s">
        <v>419</v>
      </c>
      <c r="E108" s="281" t="s">
        <v>420</v>
      </c>
      <c r="F108" s="282"/>
      <c r="G108" s="282"/>
      <c r="H108" s="299" t="s">
        <v>435</v>
      </c>
      <c r="I108" s="282"/>
      <c r="J108" s="88" t="s">
        <v>412</v>
      </c>
      <c r="K108" s="284" t="s">
        <v>450</v>
      </c>
    </row>
    <row r="109" spans="1:51"/>
    <row r="110" spans="1:51">
      <c r="F110" s="262"/>
      <c r="G110" s="262"/>
    </row>
    <row r="111" spans="1:51"/>
    <row r="112" spans="1:51" s="87" customFormat="1" ht="18" customHeight="1">
      <c r="A112" s="85"/>
      <c r="B112" s="86" t="s">
        <v>451</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row>
    <row r="113" spans="1:51" s="87" customFormat="1" ht="20.25" customHeight="1">
      <c r="A113" s="157"/>
      <c r="B113" s="158" t="s">
        <v>452</v>
      </c>
      <c r="C113" s="159"/>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row>
    <row r="114" spans="1:51"/>
    <row r="115" spans="1:51"/>
    <row r="116" spans="1:51" ht="60.75" customHeight="1">
      <c r="B116" s="174" t="s">
        <v>453</v>
      </c>
      <c r="C116" s="161" t="s">
        <v>216</v>
      </c>
      <c r="D116" s="175" t="s">
        <v>454</v>
      </c>
      <c r="E116" s="175" t="s">
        <v>455</v>
      </c>
    </row>
    <row r="117" spans="1:51">
      <c r="B117" s="177">
        <v>6</v>
      </c>
      <c r="C117" s="177" t="s">
        <v>397</v>
      </c>
      <c r="D117" s="187">
        <v>1.6</v>
      </c>
      <c r="E117" s="189">
        <v>100</v>
      </c>
    </row>
    <row r="118" spans="1:51">
      <c r="B118" s="177">
        <v>7</v>
      </c>
      <c r="C118" s="177" t="s">
        <v>391</v>
      </c>
      <c r="D118" s="187">
        <v>1.2</v>
      </c>
      <c r="E118" s="190">
        <f>E117*(1+D118/100)</f>
        <v>101.2</v>
      </c>
    </row>
    <row r="119" spans="1:51">
      <c r="B119" s="177">
        <v>8</v>
      </c>
      <c r="C119" s="177" t="s">
        <v>398</v>
      </c>
      <c r="D119" s="188">
        <v>2.5</v>
      </c>
      <c r="E119" s="190">
        <f t="shared" ref="E119:E130" si="6">E118*(1+D119/100)</f>
        <v>103.72999999999999</v>
      </c>
    </row>
    <row r="120" spans="1:51">
      <c r="B120" s="177">
        <v>9</v>
      </c>
      <c r="C120" s="177" t="s">
        <v>221</v>
      </c>
      <c r="D120" s="188">
        <v>4.0999999999999996</v>
      </c>
      <c r="E120" s="190">
        <f t="shared" si="6"/>
        <v>107.98292999999998</v>
      </c>
    </row>
    <row r="121" spans="1:51">
      <c r="B121" s="177">
        <v>10</v>
      </c>
      <c r="C121" s="177" t="s">
        <v>222</v>
      </c>
      <c r="D121" s="187">
        <v>2.7</v>
      </c>
      <c r="E121" s="190">
        <f t="shared" si="6"/>
        <v>110.89846910999997</v>
      </c>
    </row>
    <row r="122" spans="1:51">
      <c r="B122" s="177">
        <v>11</v>
      </c>
      <c r="C122" s="177" t="s">
        <v>223</v>
      </c>
      <c r="D122" s="187">
        <v>2.2000000000000002</v>
      </c>
      <c r="E122" s="190">
        <f t="shared" si="6"/>
        <v>113.33823543041997</v>
      </c>
    </row>
    <row r="123" spans="1:51">
      <c r="B123" s="177">
        <v>12</v>
      </c>
      <c r="C123" s="177" t="s">
        <v>224</v>
      </c>
      <c r="D123" s="187">
        <v>1.2</v>
      </c>
      <c r="E123" s="190">
        <f t="shared" si="6"/>
        <v>114.69829425558501</v>
      </c>
    </row>
    <row r="124" spans="1:51">
      <c r="B124" s="177">
        <v>13</v>
      </c>
      <c r="C124" s="177" t="s">
        <v>225</v>
      </c>
      <c r="D124" s="187">
        <v>7.5</v>
      </c>
      <c r="E124" s="190">
        <f t="shared" si="6"/>
        <v>123.30066632475388</v>
      </c>
    </row>
    <row r="125" spans="1:51">
      <c r="B125" s="177">
        <v>14</v>
      </c>
      <c r="C125" s="177" t="s">
        <v>226</v>
      </c>
      <c r="D125" s="187">
        <v>13.4</v>
      </c>
      <c r="E125" s="190">
        <f t="shared" si="6"/>
        <v>139.82295561227087</v>
      </c>
    </row>
    <row r="126" spans="1:51">
      <c r="B126" s="177">
        <v>15</v>
      </c>
      <c r="C126" s="177" t="s">
        <v>227</v>
      </c>
      <c r="D126" s="187">
        <v>5.2</v>
      </c>
      <c r="E126" s="190">
        <f t="shared" si="6"/>
        <v>147.09374930410897</v>
      </c>
    </row>
    <row r="127" spans="1:51">
      <c r="B127" s="177">
        <v>16</v>
      </c>
      <c r="C127" s="177" t="s">
        <v>228</v>
      </c>
      <c r="D127" s="187">
        <v>3.5</v>
      </c>
      <c r="E127" s="190">
        <f t="shared" si="6"/>
        <v>152.24203052975278</v>
      </c>
    </row>
    <row r="128" spans="1:51">
      <c r="B128" s="177">
        <v>17</v>
      </c>
      <c r="C128" s="177" t="s">
        <v>229</v>
      </c>
      <c r="D128" s="187"/>
      <c r="E128" s="190">
        <f t="shared" si="6"/>
        <v>152.24203052975278</v>
      </c>
    </row>
    <row r="129" spans="1:51">
      <c r="B129" s="177">
        <v>18</v>
      </c>
      <c r="C129" s="177" t="s">
        <v>230</v>
      </c>
      <c r="D129" s="187"/>
      <c r="E129" s="190">
        <f t="shared" si="6"/>
        <v>152.24203052975278</v>
      </c>
    </row>
    <row r="130" spans="1:51">
      <c r="B130" s="177">
        <v>19</v>
      </c>
      <c r="C130" s="177" t="s">
        <v>231</v>
      </c>
      <c r="D130" s="187"/>
      <c r="E130" s="190">
        <f t="shared" si="6"/>
        <v>152.24203052975278</v>
      </c>
    </row>
    <row r="131" spans="1:51">
      <c r="B131" s="177">
        <v>20</v>
      </c>
      <c r="C131" s="177" t="s">
        <v>232</v>
      </c>
      <c r="D131" s="187"/>
      <c r="E131" s="190">
        <f>E130*(1+D131/100)</f>
        <v>152.24203052975278</v>
      </c>
    </row>
    <row r="132" spans="1:51">
      <c r="B132" s="177">
        <v>21</v>
      </c>
      <c r="C132" s="177" t="s">
        <v>233</v>
      </c>
      <c r="D132" s="187"/>
      <c r="E132" s="190">
        <f>E131*(1+D132/100)</f>
        <v>152.24203052975278</v>
      </c>
    </row>
    <row r="133" spans="1:51"/>
    <row r="134" spans="1:51"/>
    <row r="135" spans="1:51"/>
    <row r="136" spans="1:51" s="87" customFormat="1" ht="18" customHeight="1">
      <c r="A136" s="85"/>
      <c r="B136" s="86" t="s">
        <v>456</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row>
    <row r="137" spans="1:51"/>
    <row r="138" spans="1:51"/>
    <row r="139" spans="1:51" s="87" customFormat="1" ht="18" customHeight="1">
      <c r="A139" s="185"/>
      <c r="B139" s="336" t="s">
        <v>457</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row>
    <row r="140" spans="1:51" s="87" customFormat="1" ht="15" customHeight="1">
      <c r="A140" s="157"/>
      <c r="B140" s="158" t="s">
        <v>458</v>
      </c>
      <c r="C140" s="159"/>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row>
    <row r="141" spans="1:51"/>
    <row r="142" spans="1:51"/>
    <row r="143" spans="1:51" ht="27">
      <c r="B143" s="153"/>
      <c r="C143" s="153" t="s">
        <v>459</v>
      </c>
      <c r="D143" s="33" t="s">
        <v>105</v>
      </c>
      <c r="E143" s="33" t="s">
        <v>106</v>
      </c>
      <c r="F143" s="34" t="s">
        <v>107</v>
      </c>
      <c r="G143" s="33" t="s">
        <v>108</v>
      </c>
      <c r="H143" s="33" t="s">
        <v>109</v>
      </c>
      <c r="I143" s="155"/>
      <c r="J143" s="33" t="s">
        <v>110</v>
      </c>
      <c r="K143" s="29" t="s">
        <v>111</v>
      </c>
      <c r="L143" s="29" t="s">
        <v>112</v>
      </c>
      <c r="M143" s="35" t="s">
        <v>113</v>
      </c>
      <c r="N143" s="29" t="s">
        <v>114</v>
      </c>
      <c r="O143" s="29" t="s">
        <v>115</v>
      </c>
      <c r="P143" s="29" t="s">
        <v>116</v>
      </c>
      <c r="Q143" s="29" t="s">
        <v>117</v>
      </c>
      <c r="R143" s="155"/>
      <c r="S143" s="29" t="s">
        <v>118</v>
      </c>
      <c r="T143" s="29" t="s">
        <v>118</v>
      </c>
      <c r="U143" s="29" t="s">
        <v>119</v>
      </c>
      <c r="V143" s="29" t="s">
        <v>119</v>
      </c>
      <c r="W143" s="264" t="s">
        <v>120</v>
      </c>
      <c r="X143" s="264" t="s">
        <v>120</v>
      </c>
      <c r="Y143" s="264" t="s">
        <v>121</v>
      </c>
      <c r="Z143" s="264" t="s">
        <v>121</v>
      </c>
      <c r="AA143" s="264" t="s">
        <v>122</v>
      </c>
      <c r="AB143" s="264" t="s">
        <v>122</v>
      </c>
      <c r="AC143" s="264" t="s">
        <v>123</v>
      </c>
      <c r="AD143" s="264" t="s">
        <v>123</v>
      </c>
      <c r="AE143" s="264" t="s">
        <v>124</v>
      </c>
      <c r="AF143" s="264" t="s">
        <v>124</v>
      </c>
      <c r="AG143" s="264" t="s">
        <v>125</v>
      </c>
      <c r="AH143" s="264" t="s">
        <v>125</v>
      </c>
      <c r="AI143" s="264" t="s">
        <v>126</v>
      </c>
      <c r="AJ143" s="264" t="s">
        <v>126</v>
      </c>
      <c r="AK143" s="264" t="s">
        <v>127</v>
      </c>
      <c r="AL143" s="264" t="s">
        <v>127</v>
      </c>
      <c r="AM143" s="264" t="s">
        <v>128</v>
      </c>
      <c r="AN143" s="264" t="s">
        <v>128</v>
      </c>
      <c r="AO143" s="264" t="s">
        <v>129</v>
      </c>
      <c r="AP143" s="264" t="s">
        <v>129</v>
      </c>
      <c r="AQ143" s="264" t="s">
        <v>130</v>
      </c>
      <c r="AR143" s="264" t="s">
        <v>130</v>
      </c>
      <c r="AS143" s="264" t="s">
        <v>131</v>
      </c>
      <c r="AT143" s="264" t="s">
        <v>131</v>
      </c>
      <c r="AU143" s="264" t="s">
        <v>132</v>
      </c>
      <c r="AV143" s="264" t="s">
        <v>132</v>
      </c>
      <c r="AW143" s="264" t="s">
        <v>133</v>
      </c>
      <c r="AX143" s="264" t="s">
        <v>133</v>
      </c>
      <c r="AY143" s="264" t="s">
        <v>134</v>
      </c>
    </row>
    <row r="144" spans="1:51" ht="23.5">
      <c r="B144" s="153"/>
      <c r="C144" s="153" t="s">
        <v>459</v>
      </c>
      <c r="D144" s="33" t="s">
        <v>105</v>
      </c>
      <c r="E144" s="33" t="s">
        <v>106</v>
      </c>
      <c r="F144" s="34" t="s">
        <v>107</v>
      </c>
      <c r="G144" s="33" t="s">
        <v>108</v>
      </c>
      <c r="H144" s="33" t="s">
        <v>109</v>
      </c>
      <c r="I144" s="155"/>
      <c r="J144" s="33" t="s">
        <v>110</v>
      </c>
      <c r="K144" s="29" t="s">
        <v>111</v>
      </c>
      <c r="L144" s="29" t="s">
        <v>112</v>
      </c>
      <c r="M144" s="35" t="s">
        <v>113</v>
      </c>
      <c r="N144" s="29" t="s">
        <v>114</v>
      </c>
      <c r="O144" s="29" t="s">
        <v>115</v>
      </c>
      <c r="P144" s="29" t="s">
        <v>116</v>
      </c>
      <c r="Q144" s="29" t="s">
        <v>117</v>
      </c>
      <c r="R144" s="155"/>
      <c r="S144" s="29" t="s">
        <v>118</v>
      </c>
      <c r="T144" s="29" t="s">
        <v>135</v>
      </c>
      <c r="U144" s="29" t="s">
        <v>119</v>
      </c>
      <c r="V144" s="29" t="s">
        <v>136</v>
      </c>
      <c r="W144" s="29" t="s">
        <v>137</v>
      </c>
      <c r="X144" s="29" t="s">
        <v>138</v>
      </c>
      <c r="Y144" s="29" t="s">
        <v>139</v>
      </c>
      <c r="Z144" s="29" t="s">
        <v>140</v>
      </c>
      <c r="AA144" s="29" t="s">
        <v>141</v>
      </c>
      <c r="AB144" s="29" t="s">
        <v>142</v>
      </c>
      <c r="AC144" s="29" t="s">
        <v>143</v>
      </c>
      <c r="AD144" s="29" t="s">
        <v>144</v>
      </c>
      <c r="AE144" s="29" t="s">
        <v>145</v>
      </c>
      <c r="AF144" s="29" t="s">
        <v>146</v>
      </c>
      <c r="AG144" s="29" t="s">
        <v>147</v>
      </c>
      <c r="AH144" s="29" t="s">
        <v>148</v>
      </c>
      <c r="AI144" s="29" t="s">
        <v>149</v>
      </c>
      <c r="AJ144" s="29" t="s">
        <v>150</v>
      </c>
      <c r="AK144" s="29" t="s">
        <v>151</v>
      </c>
      <c r="AL144" s="29" t="s">
        <v>152</v>
      </c>
      <c r="AM144" s="29" t="s">
        <v>153</v>
      </c>
      <c r="AN144" s="29" t="s">
        <v>154</v>
      </c>
      <c r="AO144" s="29" t="s">
        <v>155</v>
      </c>
      <c r="AP144" s="29" t="s">
        <v>156</v>
      </c>
      <c r="AQ144" s="29" t="s">
        <v>157</v>
      </c>
      <c r="AR144" s="29" t="s">
        <v>158</v>
      </c>
      <c r="AS144" s="29" t="s">
        <v>159</v>
      </c>
      <c r="AT144" s="29" t="s">
        <v>160</v>
      </c>
      <c r="AU144" s="29" t="s">
        <v>161</v>
      </c>
      <c r="AV144" s="29" t="s">
        <v>162</v>
      </c>
      <c r="AW144" s="29" t="s">
        <v>163</v>
      </c>
      <c r="AX144" s="29" t="s">
        <v>164</v>
      </c>
      <c r="AY144" s="29" t="s">
        <v>165</v>
      </c>
    </row>
    <row r="145" spans="2:51" ht="23.5">
      <c r="B145" s="153" t="s">
        <v>460</v>
      </c>
      <c r="C145" s="153"/>
      <c r="D145" s="154" t="s">
        <v>413</v>
      </c>
      <c r="E145" s="153" t="s">
        <v>418</v>
      </c>
      <c r="F145" s="153" t="s">
        <v>421</v>
      </c>
      <c r="G145" s="153" t="s">
        <v>422</v>
      </c>
      <c r="H145" s="153" t="s">
        <v>423</v>
      </c>
      <c r="I145" s="155"/>
      <c r="J145" s="153" t="s">
        <v>423</v>
      </c>
      <c r="K145" s="153" t="s">
        <v>424</v>
      </c>
      <c r="L145" s="153" t="s">
        <v>425</v>
      </c>
      <c r="M145" s="153" t="s">
        <v>426</v>
      </c>
      <c r="N145" s="153" t="s">
        <v>427</v>
      </c>
      <c r="O145" s="153" t="s">
        <v>428</v>
      </c>
      <c r="P145" s="153" t="s">
        <v>429</v>
      </c>
      <c r="Q145" s="153" t="s">
        <v>430</v>
      </c>
      <c r="R145" s="155"/>
      <c r="S145" s="153" t="s">
        <v>431</v>
      </c>
      <c r="T145" s="153" t="s">
        <v>431</v>
      </c>
      <c r="U145" s="153" t="s">
        <v>432</v>
      </c>
      <c r="V145" s="153" t="s">
        <v>432</v>
      </c>
      <c r="W145" s="153" t="s">
        <v>433</v>
      </c>
      <c r="X145" s="153" t="s">
        <v>433</v>
      </c>
      <c r="Y145" s="153" t="s">
        <v>434</v>
      </c>
      <c r="Z145" s="153" t="s">
        <v>434</v>
      </c>
      <c r="AA145" s="153" t="s">
        <v>436</v>
      </c>
      <c r="AB145" s="153" t="s">
        <v>436</v>
      </c>
      <c r="AC145" s="153" t="s">
        <v>437</v>
      </c>
      <c r="AD145" s="153" t="s">
        <v>437</v>
      </c>
      <c r="AE145" s="153" t="s">
        <v>438</v>
      </c>
      <c r="AF145" s="153" t="s">
        <v>438</v>
      </c>
      <c r="AG145" s="153" t="s">
        <v>439</v>
      </c>
      <c r="AH145" s="153" t="s">
        <v>439</v>
      </c>
      <c r="AI145" s="153" t="s">
        <v>440</v>
      </c>
      <c r="AJ145" s="153" t="s">
        <v>440</v>
      </c>
      <c r="AK145" s="153" t="s">
        <v>441</v>
      </c>
      <c r="AL145" s="153" t="s">
        <v>441</v>
      </c>
      <c r="AM145" s="153" t="s">
        <v>442</v>
      </c>
      <c r="AN145" s="153" t="s">
        <v>442</v>
      </c>
      <c r="AO145" s="153" t="s">
        <v>443</v>
      </c>
      <c r="AP145" s="153" t="s">
        <v>443</v>
      </c>
      <c r="AQ145" s="153" t="s">
        <v>444</v>
      </c>
      <c r="AR145" s="153" t="s">
        <v>444</v>
      </c>
      <c r="AS145" s="153" t="s">
        <v>445</v>
      </c>
      <c r="AT145" s="153" t="s">
        <v>445</v>
      </c>
      <c r="AU145" s="153" t="s">
        <v>446</v>
      </c>
      <c r="AV145" s="153" t="s">
        <v>446</v>
      </c>
      <c r="AW145" s="153" t="s">
        <v>447</v>
      </c>
      <c r="AX145" s="153" t="s">
        <v>447</v>
      </c>
      <c r="AY145" s="153" t="s">
        <v>448</v>
      </c>
    </row>
    <row r="146" spans="2:51">
      <c r="B146" s="156">
        <v>6</v>
      </c>
      <c r="C146" s="156"/>
      <c r="D146" s="178">
        <f>IF('3f WHD'!K$13&lt;&gt;"",SUMIFS($F$45:$F$108,$K$45:$K$108,"="&amp;D$145,$B$45:$B$108,"="&amp;$B146)+SUMIFS($F$45:$F$108,$J$45:$J$108,"="&amp;D$145,$B$45:$B$108,"="&amp;$B146),"")</f>
        <v>1103151445</v>
      </c>
      <c r="E146" s="178">
        <f>IF('3f WHD'!L$13&lt;&gt;"",SUMIFS($F$45:$F$108,$K$45:$K$108,"="&amp;E$145,$B$45:$B$108,"="&amp;$B146)+SUMIFS($F$45:$F$108,$J$45:$J$108,"="&amp;E$145,$B$45:$B$108,"="&amp;$B146),"")</f>
        <v>482372072</v>
      </c>
      <c r="F146" s="178">
        <f>IF('3f WHD'!M$13&lt;&gt;"",SUMIFS($F$45:$F$108,$K$45:$K$108,"="&amp;F$145,$B$45:$B$108,"="&amp;$B146)+SUMIFS($F$45:$F$108,$J$45:$J$108,"="&amp;F$145,$B$45:$B$108,"="&amp;$B146),"")</f>
        <v>0</v>
      </c>
      <c r="G146" s="178">
        <f>IF('3f WHD'!N$13&lt;&gt;"",SUMIFS($F$45:$F$108,$K$45:$K$108,"="&amp;G$145,$B$45:$B$108,"="&amp;$B146)+SUMIFS($F$45:$F$108,$J$45:$J$108,"="&amp;G$145,$B$45:$B$108,"="&amp;$B146),"")</f>
        <v>0</v>
      </c>
      <c r="H146" s="178">
        <f>IF('3f WHD'!O$13&lt;&gt;"",SUMIFS($F$45:$F$108,$K$45:$K$108,"="&amp;H$145,$B$45:$B$108,"="&amp;$B146)+SUMIFS($F$45:$F$108,$J$45:$J$108,"="&amp;H$145,$B$45:$B$108,"="&amp;$B146),"")</f>
        <v>0</v>
      </c>
      <c r="I146" s="164"/>
      <c r="J146" s="178">
        <f>IF('3f WHD'!Q$13&lt;&gt;"",SUMIFS($F$45:$F$108,$K$45:$K$108,"="&amp;J$145,$B$45:$B$108,"="&amp;$B146)+SUMIFS($F$45:$F$108,$J$45:$J$108,"="&amp;J$145,$B$45:$B$108,"="&amp;$B146),"")</f>
        <v>0</v>
      </c>
      <c r="K146" s="178">
        <f>IF('3f WHD'!R$13&lt;&gt;"",SUMIFS($F$45:$F$108,$K$45:$K$108,"="&amp;K$145,$B$45:$B$108,"="&amp;$B146)+SUMIFS($F$45:$F$108,$J$45:$J$108,"="&amp;K$145,$B$45:$B$108,"="&amp;$B146),"")</f>
        <v>0</v>
      </c>
      <c r="L146" s="178">
        <f>IF('3f WHD'!S$13&lt;&gt;"",SUMIFS($F$45:$F$108,$K$45:$K$108,"="&amp;L$145,$B$45:$B$108,"="&amp;$B146)+SUMIFS($F$45:$F$108,$J$45:$J$108,"="&amp;L$145,$B$45:$B$108,"="&amp;$B146),"")</f>
        <v>0</v>
      </c>
      <c r="M146" s="178">
        <f>IF('3f WHD'!T$13&lt;&gt;"",SUMIFS($F$45:$F$108,$K$45:$K$108,"="&amp;M$145,$B$45:$B$108,"="&amp;$B146)+SUMIFS($F$45:$F$108,$J$45:$J$108,"="&amp;M$145,$B$45:$B$108,"="&amp;$B146),"")</f>
        <v>0</v>
      </c>
      <c r="N146" s="178">
        <f>IF('3f WHD'!U$13&lt;&gt;"",SUMIFS($F$45:$F$108,$K$45:$K$108,"="&amp;N$145,$B$45:$B$108,"="&amp;$B146)+SUMIFS($F$45:$F$108,$J$45:$J$108,"="&amp;N$145,$B$45:$B$108,"="&amp;$B146),"")</f>
        <v>0</v>
      </c>
      <c r="O146" s="178">
        <f>IF('3f WHD'!V$13&lt;&gt;"",SUMIFS($F$45:$F$108,$K$45:$K$108,"="&amp;O$145,$B$45:$B$108,"="&amp;$B146)+SUMIFS($F$45:$F$108,$J$45:$J$108,"="&amp;O$145,$B$45:$B$108,"="&amp;$B146),"")</f>
        <v>0</v>
      </c>
      <c r="P146" s="178">
        <f>IF('3f WHD'!W$13&lt;&gt;"",SUMIFS($F$45:$F$108,$K$45:$K$108,"="&amp;P$145,$B$45:$B$108,"="&amp;$B146)+SUMIFS($F$45:$F$108,$J$45:$J$108,"="&amp;P$145,$B$45:$B$108,"="&amp;$B146),"")</f>
        <v>0</v>
      </c>
      <c r="Q146" s="178">
        <f>IF('3f WHD'!X$13&lt;&gt;"",SUMIFS($F$45:$F$108,$K$45:$K$108,"="&amp;Q$145,$B$45:$B$108,"="&amp;$B146)+SUMIFS($F$45:$F$108,$J$45:$J$108,"="&amp;Q$145,$B$45:$B$108,"="&amp;$B146),"")</f>
        <v>0</v>
      </c>
      <c r="R146" s="164"/>
      <c r="S146" s="178">
        <f>IF('3f WHD'!AA$13&lt;&gt;"",SUMIFS($F$45:$F$108,$K$45:$K$108,"="&amp;T$145,$B$45:$B$108,"="&amp;$B146)+SUMIFS($F$45:$F$108,$J$45:$J$108,"="&amp;T$145,$B$45:$B$108,"="&amp;$B146),"")</f>
        <v>0</v>
      </c>
      <c r="T146" s="178">
        <f>IF('3f WHD'!AA$13&lt;&gt;"",SUMIFS($F$45:$F$108,$K$45:$K$108,"="&amp;T$145,$B$45:$B$108,"="&amp;$B146)+SUMIFS($F$45:$F$108,$J$45:$J$108,"="&amp;T$145,$B$45:$B$108,"="&amp;$B146),"")</f>
        <v>0</v>
      </c>
      <c r="U146" s="178">
        <f>IF('3f WHD'!AC$13&lt;&gt;"",SUMIFS($F$45:$F$108,$K$45:$K$108,"="&amp;V$145,$B$45:$B$108,"="&amp;$B146)+SUMIFS($F$45:$F$108,$J$45:$J$108,"="&amp;V$145,$B$45:$B$108,"="&amp;$B146),"")</f>
        <v>0</v>
      </c>
      <c r="V146" s="178">
        <f>IF('3f WHD'!AC$13&lt;&gt;"",SUMIFS($F$45:$F$108,$K$45:$K$108,"="&amp;V$145,$B$45:$B$108,"="&amp;$B146)+SUMIFS($F$45:$F$108,$J$45:$J$108,"="&amp;V$145,$B$45:$B$108,"="&amp;$B146),"")</f>
        <v>0</v>
      </c>
      <c r="W146" s="178">
        <f>IF('3f WHD'!AD$13&lt;&gt;"",SUMIFS($F$45:$F$108,$K$45:$K$108,"="&amp;W$145,$B$45:$B$108,"="&amp;$B146)+SUMIFS($F$45:$F$108,$J$45:$J$108,"="&amp;W$145,$B$45:$B$108,"="&amp;$B146),"")</f>
        <v>0</v>
      </c>
      <c r="X146" s="178">
        <f>IF('3f WHD'!AE$13&lt;&gt;"",SUMIFS($F$45:$F$108,$K$45:$K$108,"="&amp;X$145,$B$45:$B$108,"="&amp;$B146)+SUMIFS($F$45:$F$108,$J$45:$J$108,"="&amp;X$145,$B$45:$B$108,"="&amp;$B146),"")</f>
        <v>0</v>
      </c>
      <c r="Y146" s="178">
        <f>IF('3f WHD'!AF$13&lt;&gt;"",SUMIFS($F$45:$F$108,$K$45:$K$108,"="&amp;Y$145,$B$45:$B$108,"="&amp;$B146)+SUMIFS($F$45:$F$108,$J$45:$J$108,"="&amp;Y$145,$B$45:$B$108,"="&amp;$B146),"")</f>
        <v>0</v>
      </c>
      <c r="Z146" s="178">
        <f>IF('3f WHD'!AG$13&lt;&gt;"",SUMIFS($F$45:$F$108,$K$45:$K$108,"="&amp;Z$145,$B$45:$B$108,"="&amp;$B146)+SUMIFS($F$45:$F$108,$J$45:$J$108,"="&amp;Z$145,$B$45:$B$108,"="&amp;$B146),"")</f>
        <v>0</v>
      </c>
      <c r="AA146" s="178">
        <f>IF('3f WHD'!AH$13&lt;&gt;"",SUMIFS($F$45:$F$108,$K$45:$K$108,"="&amp;AA$145,$B$45:$B$108,"="&amp;$B146)+SUMIFS($F$45:$F$108,$J$45:$J$108,"="&amp;AA$145,$B$45:$B$108,"="&amp;$B146),"")</f>
        <v>0</v>
      </c>
      <c r="AB146" s="178">
        <f>IF('3f WHD'!AI$13&lt;&gt;"",SUMIFS($F$45:$F$108,$K$45:$K$108,"="&amp;AB$145,$B$45:$B$108,"="&amp;$B146)+SUMIFS($F$45:$F$108,$J$45:$J$108,"="&amp;AB$145,$B$45:$B$108,"="&amp;$B146),"")</f>
        <v>0</v>
      </c>
      <c r="AC146" s="178">
        <f>IF('3f WHD'!AJ$13&lt;&gt;"",SUMIFS($F$45:$F$108,$K$45:$K$108,"="&amp;AC$145,$B$45:$B$108,"="&amp;$B146)+SUMIFS($F$45:$F$108,$J$45:$J$108,"="&amp;AC$145,$B$45:$B$108,"="&amp;$B146),"")</f>
        <v>0</v>
      </c>
      <c r="AD146" s="178" t="str">
        <f>IF('3f WHD'!AK$13&lt;&gt;"",SUMIFS($F$45:$F$108,$K$45:$K$108,"="&amp;AD$145,$B$45:$B$108,"="&amp;$B146)+SUMIFS($F$45:$F$108,$J$45:$J$108,"="&amp;AD$145,$B$45:$B$108,"="&amp;$B146),"")</f>
        <v/>
      </c>
      <c r="AE146" s="178" t="str">
        <f>IF('3f WHD'!AL$13&lt;&gt;"",SUMIFS($F$45:$F$108,$K$45:$K$108,"="&amp;AE$145,$B$45:$B$108,"="&amp;$B146)+SUMIFS($F$45:$F$108,$J$45:$J$108,"="&amp;AE$145,$B$45:$B$108,"="&amp;$B146),"")</f>
        <v/>
      </c>
      <c r="AF146" s="178" t="str">
        <f>IF('3f WHD'!AM$13&lt;&gt;"",SUMIFS($F$45:$F$108,$K$45:$K$108,"="&amp;AF$145,$B$45:$B$108,"="&amp;$B146)+SUMIFS($F$45:$F$108,$J$45:$J$108,"="&amp;AF$145,$B$45:$B$108,"="&amp;$B146),"")</f>
        <v/>
      </c>
      <c r="AG146" s="178" t="str">
        <f>IF('3f WHD'!AN$13&lt;&gt;"",SUMIFS($F$45:$F$108,$K$45:$K$108,"="&amp;AG$145,$B$45:$B$108,"="&amp;$B146)+SUMIFS($F$45:$F$108,$J$45:$J$108,"="&amp;AG$145,$B$45:$B$108,"="&amp;$B146),"")</f>
        <v/>
      </c>
      <c r="AH146" s="178" t="str">
        <f>IF('3f WHD'!AO$13&lt;&gt;"",SUMIFS($F$45:$F$108,$K$45:$K$108,"="&amp;AH$145,$B$45:$B$108,"="&amp;$B146)+SUMIFS($F$45:$F$108,$J$45:$J$108,"="&amp;AH$145,$B$45:$B$108,"="&amp;$B146),"")</f>
        <v/>
      </c>
      <c r="AI146" s="178" t="str">
        <f>IF('3f WHD'!AP$13&lt;&gt;"",SUMIFS($F$45:$F$108,$K$45:$K$108,"="&amp;AI$145,$B$45:$B$108,"="&amp;$B146)+SUMIFS($F$45:$F$108,$J$45:$J$108,"="&amp;AI$145,$B$45:$B$108,"="&amp;$B146),"")</f>
        <v/>
      </c>
      <c r="AJ146" s="178" t="str">
        <f>IF('3f WHD'!AQ$13&lt;&gt;"",SUMIFS($F$45:$F$108,$K$45:$K$108,"="&amp;AJ$145,$B$45:$B$108,"="&amp;$B146)+SUMIFS($F$45:$F$108,$J$45:$J$108,"="&amp;AJ$145,$B$45:$B$108,"="&amp;$B146),"")</f>
        <v/>
      </c>
      <c r="AK146" s="178" t="str">
        <f>IF('3f WHD'!AR$13&lt;&gt;"",SUMIFS($F$45:$F$108,$K$45:$K$108,"="&amp;AK$145,$B$45:$B$108,"="&amp;$B146)+SUMIFS($F$45:$F$108,$J$45:$J$108,"="&amp;AK$145,$B$45:$B$108,"="&amp;$B146),"")</f>
        <v/>
      </c>
      <c r="AL146" s="178" t="str">
        <f>IF('3f WHD'!AS$13&lt;&gt;"",SUMIFS($F$45:$F$108,$K$45:$K$108,"="&amp;AL$145,$B$45:$B$108,"="&amp;$B146)+SUMIFS($F$45:$F$108,$J$45:$J$108,"="&amp;AL$145,$B$45:$B$108,"="&amp;$B146),"")</f>
        <v/>
      </c>
      <c r="AM146" s="178" t="str">
        <f>IF('3f WHD'!AT$13&lt;&gt;"",SUMIFS($F$45:$F$108,$K$45:$K$108,"="&amp;AM$145,$B$45:$B$108,"="&amp;$B146)+SUMIFS($F$45:$F$108,$J$45:$J$108,"="&amp;AM$145,$B$45:$B$108,"="&amp;$B146),"")</f>
        <v/>
      </c>
      <c r="AN146" s="178" t="str">
        <f>IF('3f WHD'!AU$13&lt;&gt;"",SUMIFS($F$45:$F$108,$K$45:$K$108,"="&amp;AN$145,$B$45:$B$108,"="&amp;$B146)+SUMIFS($F$45:$F$108,$J$45:$J$108,"="&amp;AN$145,$B$45:$B$108,"="&amp;$B146),"")</f>
        <v/>
      </c>
      <c r="AO146" s="178" t="str">
        <f>IF('3f WHD'!AV$13&lt;&gt;"",SUMIFS($F$45:$F$108,$K$45:$K$108,"="&amp;AO$145,$B$45:$B$108,"="&amp;$B146)+SUMIFS($F$45:$F$108,$J$45:$J$108,"="&amp;AO$145,$B$45:$B$108,"="&amp;$B146),"")</f>
        <v/>
      </c>
      <c r="AP146" s="178" t="str">
        <f>IF('3f WHD'!AW$13&lt;&gt;"",SUMIFS($F$45:$F$108,$K$45:$K$108,"="&amp;AP$145,$B$45:$B$108,"="&amp;$B146)+SUMIFS($F$45:$F$108,$J$45:$J$108,"="&amp;AP$145,$B$45:$B$108,"="&amp;$B146),"")</f>
        <v/>
      </c>
      <c r="AQ146" s="178" t="str">
        <f>IF('3f WHD'!AX$13&lt;&gt;"",SUMIFS($F$45:$F$108,$K$45:$K$108,"="&amp;AQ$145,$B$45:$B$108,"="&amp;$B146)+SUMIFS($F$45:$F$108,$J$45:$J$108,"="&amp;AQ$145,$B$45:$B$108,"="&amp;$B146),"")</f>
        <v/>
      </c>
      <c r="AR146" s="178" t="str">
        <f>IF('3f WHD'!AY$13&lt;&gt;"",SUMIFS($F$45:$F$108,$K$45:$K$108,"="&amp;AR$145,$B$45:$B$108,"="&amp;$B146)+SUMIFS($F$45:$F$108,$J$45:$J$108,"="&amp;AR$145,$B$45:$B$108,"="&amp;$B146),"")</f>
        <v/>
      </c>
      <c r="AS146" s="178" t="str">
        <f>IF('3f WHD'!AZ$13&lt;&gt;"",SUMIFS($F$45:$F$108,$K$45:$K$108,"="&amp;AS$145,$B$45:$B$108,"="&amp;$B146)+SUMIFS($F$45:$F$108,$J$45:$J$108,"="&amp;AS$145,$B$45:$B$108,"="&amp;$B146),"")</f>
        <v/>
      </c>
      <c r="AT146" s="178" t="str">
        <f>IF('3f WHD'!BA$13&lt;&gt;"",SUMIFS($F$45:$F$108,$K$45:$K$108,"="&amp;AT$145,$B$45:$B$108,"="&amp;$B146)+SUMIFS($F$45:$F$108,$J$45:$J$108,"="&amp;AT$145,$B$45:$B$108,"="&amp;$B146),"")</f>
        <v/>
      </c>
      <c r="AU146" s="178" t="str">
        <f>IF('3f WHD'!BB$13&lt;&gt;"",SUMIFS($F$45:$F$108,$K$45:$K$108,"="&amp;AU$145,$B$45:$B$108,"="&amp;$B146)+SUMIFS($F$45:$F$108,$J$45:$J$108,"="&amp;AU$145,$B$45:$B$108,"="&amp;$B146),"")</f>
        <v/>
      </c>
      <c r="AV146" s="178" t="str">
        <f>IF('3f WHD'!BC$13&lt;&gt;"",SUMIFS($F$45:$F$108,$K$45:$K$108,"="&amp;AV$145,$B$45:$B$108,"="&amp;$B146)+SUMIFS($F$45:$F$108,$J$45:$J$108,"="&amp;AV$145,$B$45:$B$108,"="&amp;$B146),"")</f>
        <v/>
      </c>
      <c r="AW146" s="178" t="str">
        <f>IF('3f WHD'!BD$13&lt;&gt;"",SUMIFS($F$45:$F$108,$K$45:$K$108,"="&amp;AW$145,$B$45:$B$108,"="&amp;$B146)+SUMIFS($F$45:$F$108,$J$45:$J$108,"="&amp;AW$145,$B$45:$B$108,"="&amp;$B146),"")</f>
        <v/>
      </c>
      <c r="AX146" s="178" t="str">
        <f>IF('3f WHD'!BE$13&lt;&gt;"",SUMIFS($F$45:$F$108,$K$45:$K$108,"="&amp;AX$145,$B$45:$B$108,"="&amp;$B146)+SUMIFS($F$45:$F$108,$J$45:$J$108,"="&amp;AX$145,$B$45:$B$108,"="&amp;$B146),"")</f>
        <v/>
      </c>
      <c r="AY146" s="178" t="str">
        <f>IF('3f WHD'!BF$13&lt;&gt;"",SUMIFS($F$45:$F$108,$K$45:$K$108,"="&amp;AY$145,$B$45:$B$108,"="&amp;$B146)+SUMIFS($F$45:$F$108,$J$45:$J$108,"="&amp;AY$145,$B$45:$B$108,"="&amp;$B146),"")</f>
        <v/>
      </c>
    </row>
    <row r="147" spans="2:51">
      <c r="B147" s="156">
        <v>7</v>
      </c>
      <c r="C147" s="156"/>
      <c r="D147" s="178">
        <f>IF('3f WHD'!K$13&lt;&gt;"",SUMIFS($F$45:$F$108,$K$45:$K$108,"="&amp;D$145,$B$45:$B$108,"="&amp;$B147)+SUMIFS($F$45:$F$108,$J$45:$J$108,"="&amp;D$145,$B$45:$B$108,"="&amp;$B147),"")</f>
        <v>0</v>
      </c>
      <c r="E147" s="178">
        <f>IF('3f WHD'!L$13&lt;&gt;"",SUMIFS($F$45:$F$108,$K$45:$K$108,"="&amp;E$145,$B$45:$B$108,"="&amp;$B147)+SUMIFS($F$45:$F$108,$J$45:$J$108,"="&amp;E$145,$B$45:$B$108,"="&amp;$B147),"")</f>
        <v>720969191</v>
      </c>
      <c r="F147" s="178">
        <f>IF('3f WHD'!M$13&lt;&gt;"",SUMIFS($F$45:$F$108,$K$45:$K$108,"="&amp;F$145,$B$45:$B$108,"="&amp;$B147)+SUMIFS($F$45:$F$108,$J$45:$J$108,"="&amp;F$145,$B$45:$B$108,"="&amp;$B147),"")</f>
        <v>1279200158.1199999</v>
      </c>
      <c r="G147" s="178">
        <f>IF('3f WHD'!N$13&lt;&gt;"",SUMIFS($F$45:$F$108,$K$45:$K$108,"="&amp;G$145,$B$45:$B$108,"="&amp;$B147)+SUMIFS($F$45:$F$108,$J$45:$J$108,"="&amp;G$145,$B$45:$B$108,"="&amp;$B147),"")</f>
        <v>558230967.12</v>
      </c>
      <c r="H147" s="178">
        <f>IF('3f WHD'!O$13&lt;&gt;"",SUMIFS($F$45:$F$108,$K$45:$K$108,"="&amp;H$145,$B$45:$B$108,"="&amp;$B147)+SUMIFS($F$45:$F$108,$J$45:$J$108,"="&amp;H$145,$B$45:$B$108,"="&amp;$B147),"")</f>
        <v>0</v>
      </c>
      <c r="I147" s="164"/>
      <c r="J147" s="178">
        <f>IF('3f WHD'!Q$13&lt;&gt;"",SUMIFS($F$45:$F$108,$K$45:$K$108,"="&amp;J$145,$B$45:$B$108,"="&amp;$B147)+SUMIFS($F$45:$F$108,$J$45:$J$108,"="&amp;J$145,$B$45:$B$108,"="&amp;$B147),"")</f>
        <v>0</v>
      </c>
      <c r="K147" s="178">
        <f>IF('3f WHD'!R$13&lt;&gt;"",SUMIFS($F$45:$F$108,$K$45:$K$108,"="&amp;K$145,$B$45:$B$108,"="&amp;$B147)+SUMIFS($F$45:$F$108,$J$45:$J$108,"="&amp;K$145,$B$45:$B$108,"="&amp;$B147),"")</f>
        <v>0</v>
      </c>
      <c r="L147" s="178">
        <f>IF('3f WHD'!S$13&lt;&gt;"",SUMIFS($F$45:$F$108,$K$45:$K$108,"="&amp;L$145,$B$45:$B$108,"="&amp;$B147)+SUMIFS($F$45:$F$108,$J$45:$J$108,"="&amp;L$145,$B$45:$B$108,"="&amp;$B147),"")</f>
        <v>0</v>
      </c>
      <c r="M147" s="178">
        <f>IF('3f WHD'!T$13&lt;&gt;"",SUMIFS($F$45:$F$108,$K$45:$K$108,"="&amp;M$145,$B$45:$B$108,"="&amp;$B147)+SUMIFS($F$45:$F$108,$J$45:$J$108,"="&amp;M$145,$B$45:$B$108,"="&amp;$B147),"")</f>
        <v>0</v>
      </c>
      <c r="N147" s="178">
        <f>IF('3f WHD'!U$13&lt;&gt;"",SUMIFS($F$45:$F$108,$K$45:$K$108,"="&amp;N$145,$B$45:$B$108,"="&amp;$B147)+SUMIFS($F$45:$F$108,$J$45:$J$108,"="&amp;N$145,$B$45:$B$108,"="&amp;$B147),"")</f>
        <v>0</v>
      </c>
      <c r="O147" s="178">
        <f>IF('3f WHD'!V$13&lt;&gt;"",SUMIFS($F$45:$F$108,$K$45:$K$108,"="&amp;O$145,$B$45:$B$108,"="&amp;$B147)+SUMIFS($F$45:$F$108,$J$45:$J$108,"="&amp;O$145,$B$45:$B$108,"="&amp;$B147),"")</f>
        <v>0</v>
      </c>
      <c r="P147" s="178">
        <f>IF('3f WHD'!W$13&lt;&gt;"",SUMIFS($F$45:$F$108,$K$45:$K$108,"="&amp;P$145,$B$45:$B$108,"="&amp;$B147)+SUMIFS($F$45:$F$108,$J$45:$J$108,"="&amp;P$145,$B$45:$B$108,"="&amp;$B147),"")</f>
        <v>0</v>
      </c>
      <c r="Q147" s="178">
        <f>IF('3f WHD'!X$13&lt;&gt;"",SUMIFS($F$45:$F$108,$K$45:$K$108,"="&amp;Q$145,$B$45:$B$108,"="&amp;$B147)+SUMIFS($F$45:$F$108,$J$45:$J$108,"="&amp;Q$145,$B$45:$B$108,"="&amp;$B147),"")</f>
        <v>0</v>
      </c>
      <c r="R147" s="164"/>
      <c r="S147" s="178">
        <f>IF('3f WHD'!AA$13&lt;&gt;"",SUMIFS($F$45:$F$108,$K$45:$K$108,"="&amp;T$145,$B$45:$B$108,"="&amp;$B147)+SUMIFS($F$45:$F$108,$J$45:$J$108,"="&amp;T$145,$B$45:$B$108,"="&amp;$B147),"")</f>
        <v>0</v>
      </c>
      <c r="T147" s="178">
        <f>IF('3f WHD'!AA$13&lt;&gt;"",SUMIFS($F$45:$F$108,$K$45:$K$108,"="&amp;T$145,$B$45:$B$108,"="&amp;$B147)+SUMIFS($F$45:$F$108,$J$45:$J$108,"="&amp;T$145,$B$45:$B$108,"="&amp;$B147),"")</f>
        <v>0</v>
      </c>
      <c r="U147" s="178">
        <f>IF('3f WHD'!AC$13&lt;&gt;"",SUMIFS($F$45:$F$108,$K$45:$K$108,"="&amp;V$145,$B$45:$B$108,"="&amp;$B147)+SUMIFS($F$45:$F$108,$J$45:$J$108,"="&amp;V$145,$B$45:$B$108,"="&amp;$B147),"")</f>
        <v>0</v>
      </c>
      <c r="V147" s="178">
        <f>IF('3f WHD'!AC$13&lt;&gt;"",SUMIFS($F$45:$F$108,$K$45:$K$108,"="&amp;V$145,$B$45:$B$108,"="&amp;$B147)+SUMIFS($F$45:$F$108,$J$45:$J$108,"="&amp;V$145,$B$45:$B$108,"="&amp;$B147),"")</f>
        <v>0</v>
      </c>
      <c r="W147" s="178">
        <f>IF('3f WHD'!AD$13&lt;&gt;"",SUMIFS($F$45:$F$108,$K$45:$K$108,"="&amp;W$145,$B$45:$B$108,"="&amp;$B147)+SUMIFS($F$45:$F$108,$J$45:$J$108,"="&amp;W$145,$B$45:$B$108,"="&amp;$B147),"")</f>
        <v>0</v>
      </c>
      <c r="X147" s="178">
        <f>IF('3f WHD'!AE$13&lt;&gt;"",SUMIFS($F$45:$F$108,$K$45:$K$108,"="&amp;X$145,$B$45:$B$108,"="&amp;$B147)+SUMIFS($F$45:$F$108,$J$45:$J$108,"="&amp;X$145,$B$45:$B$108,"="&amp;$B147),"")</f>
        <v>0</v>
      </c>
      <c r="Y147" s="178">
        <f>IF('3f WHD'!AF$13&lt;&gt;"",SUMIFS($F$45:$F$108,$K$45:$K$108,"="&amp;Y$145,$B$45:$B$108,"="&amp;$B147)+SUMIFS($F$45:$F$108,$J$45:$J$108,"="&amp;Y$145,$B$45:$B$108,"="&amp;$B147),"")</f>
        <v>0</v>
      </c>
      <c r="Z147" s="178">
        <f>IF('3f WHD'!AG$13&lt;&gt;"",SUMIFS($F$45:$F$108,$K$45:$K$108,"="&amp;Z$145,$B$45:$B$108,"="&amp;$B147)+SUMIFS($F$45:$F$108,$J$45:$J$108,"="&amp;Z$145,$B$45:$B$108,"="&amp;$B147),"")</f>
        <v>0</v>
      </c>
      <c r="AA147" s="178">
        <f>IF('3f WHD'!AH$13&lt;&gt;"",SUMIFS($F$45:$F$108,$K$45:$K$108,"="&amp;AA$145,$B$45:$B$108,"="&amp;$B147)+SUMIFS($F$45:$F$108,$J$45:$J$108,"="&amp;AA$145,$B$45:$B$108,"="&amp;$B147),"")</f>
        <v>0</v>
      </c>
      <c r="AB147" s="178">
        <f>IF('3f WHD'!AI$13&lt;&gt;"",SUMIFS($F$45:$F$108,$K$45:$K$108,"="&amp;AB$145,$B$45:$B$108,"="&amp;$B147)+SUMIFS($F$45:$F$108,$J$45:$J$108,"="&amp;AB$145,$B$45:$B$108,"="&amp;$B147),"")</f>
        <v>0</v>
      </c>
      <c r="AC147" s="178">
        <f>IF('3f WHD'!AJ$13&lt;&gt;"",SUMIFS($F$45:$F$108,$K$45:$K$108,"="&amp;AC$145,$B$45:$B$108,"="&amp;$B147)+SUMIFS($F$45:$F$108,$J$45:$J$108,"="&amp;AC$145,$B$45:$B$108,"="&amp;$B147),"")</f>
        <v>0</v>
      </c>
      <c r="AD147" s="178" t="str">
        <f>IF('3f WHD'!AK$13&lt;&gt;"",SUMIFS($F$45:$F$108,$K$45:$K$108,"="&amp;AD$145,$B$45:$B$108,"="&amp;$B147)+SUMIFS($F$45:$F$108,$J$45:$J$108,"="&amp;AD$145,$B$45:$B$108,"="&amp;$B147),"")</f>
        <v/>
      </c>
      <c r="AE147" s="178" t="str">
        <f>IF('3f WHD'!AL$13&lt;&gt;"",SUMIFS($F$45:$F$108,$K$45:$K$108,"="&amp;AE$145,$B$45:$B$108,"="&amp;$B147)+SUMIFS($F$45:$F$108,$J$45:$J$108,"="&amp;AE$145,$B$45:$B$108,"="&amp;$B147),"")</f>
        <v/>
      </c>
      <c r="AF147" s="178" t="str">
        <f>IF('3f WHD'!AM$13&lt;&gt;"",SUMIFS($F$45:$F$108,$K$45:$K$108,"="&amp;AF$145,$B$45:$B$108,"="&amp;$B147)+SUMIFS($F$45:$F$108,$J$45:$J$108,"="&amp;AF$145,$B$45:$B$108,"="&amp;$B147),"")</f>
        <v/>
      </c>
      <c r="AG147" s="178" t="str">
        <f>IF('3f WHD'!AN$13&lt;&gt;"",SUMIFS($F$45:$F$108,$K$45:$K$108,"="&amp;AG$145,$B$45:$B$108,"="&amp;$B147)+SUMIFS($F$45:$F$108,$J$45:$J$108,"="&amp;AG$145,$B$45:$B$108,"="&amp;$B147),"")</f>
        <v/>
      </c>
      <c r="AH147" s="178" t="str">
        <f>IF('3f WHD'!AO$13&lt;&gt;"",SUMIFS($F$45:$F$108,$K$45:$K$108,"="&amp;AH$145,$B$45:$B$108,"="&amp;$B147)+SUMIFS($F$45:$F$108,$J$45:$J$108,"="&amp;AH$145,$B$45:$B$108,"="&amp;$B147),"")</f>
        <v/>
      </c>
      <c r="AI147" s="178" t="str">
        <f>IF('3f WHD'!AP$13&lt;&gt;"",SUMIFS($F$45:$F$108,$K$45:$K$108,"="&amp;AI$145,$B$45:$B$108,"="&amp;$B147)+SUMIFS($F$45:$F$108,$J$45:$J$108,"="&amp;AI$145,$B$45:$B$108,"="&amp;$B147),"")</f>
        <v/>
      </c>
      <c r="AJ147" s="178" t="str">
        <f>IF('3f WHD'!AQ$13&lt;&gt;"",SUMIFS($F$45:$F$108,$K$45:$K$108,"="&amp;AJ$145,$B$45:$B$108,"="&amp;$B147)+SUMIFS($F$45:$F$108,$J$45:$J$108,"="&amp;AJ$145,$B$45:$B$108,"="&amp;$B147),"")</f>
        <v/>
      </c>
      <c r="AK147" s="178" t="str">
        <f>IF('3f WHD'!AR$13&lt;&gt;"",SUMIFS($F$45:$F$108,$K$45:$K$108,"="&amp;AK$145,$B$45:$B$108,"="&amp;$B147)+SUMIFS($F$45:$F$108,$J$45:$J$108,"="&amp;AK$145,$B$45:$B$108,"="&amp;$B147),"")</f>
        <v/>
      </c>
      <c r="AL147" s="178" t="str">
        <f>IF('3f WHD'!AS$13&lt;&gt;"",SUMIFS($F$45:$F$108,$K$45:$K$108,"="&amp;AL$145,$B$45:$B$108,"="&amp;$B147)+SUMIFS($F$45:$F$108,$J$45:$J$108,"="&amp;AL$145,$B$45:$B$108,"="&amp;$B147),"")</f>
        <v/>
      </c>
      <c r="AM147" s="178" t="str">
        <f>IF('3f WHD'!AT$13&lt;&gt;"",SUMIFS($F$45:$F$108,$K$45:$K$108,"="&amp;AM$145,$B$45:$B$108,"="&amp;$B147)+SUMIFS($F$45:$F$108,$J$45:$J$108,"="&amp;AM$145,$B$45:$B$108,"="&amp;$B147),"")</f>
        <v/>
      </c>
      <c r="AN147" s="178" t="str">
        <f>IF('3f WHD'!AU$13&lt;&gt;"",SUMIFS($F$45:$F$108,$K$45:$K$108,"="&amp;AN$145,$B$45:$B$108,"="&amp;$B147)+SUMIFS($F$45:$F$108,$J$45:$J$108,"="&amp;AN$145,$B$45:$B$108,"="&amp;$B147),"")</f>
        <v/>
      </c>
      <c r="AO147" s="178" t="str">
        <f>IF('3f WHD'!AV$13&lt;&gt;"",SUMIFS($F$45:$F$108,$K$45:$K$108,"="&amp;AO$145,$B$45:$B$108,"="&amp;$B147)+SUMIFS($F$45:$F$108,$J$45:$J$108,"="&amp;AO$145,$B$45:$B$108,"="&amp;$B147),"")</f>
        <v/>
      </c>
      <c r="AP147" s="178" t="str">
        <f>IF('3f WHD'!AW$13&lt;&gt;"",SUMIFS($F$45:$F$108,$K$45:$K$108,"="&amp;AP$145,$B$45:$B$108,"="&amp;$B147)+SUMIFS($F$45:$F$108,$J$45:$J$108,"="&amp;AP$145,$B$45:$B$108,"="&amp;$B147),"")</f>
        <v/>
      </c>
      <c r="AQ147" s="178" t="str">
        <f>IF('3f WHD'!AX$13&lt;&gt;"",SUMIFS($F$45:$F$108,$K$45:$K$108,"="&amp;AQ$145,$B$45:$B$108,"="&amp;$B147)+SUMIFS($F$45:$F$108,$J$45:$J$108,"="&amp;AQ$145,$B$45:$B$108,"="&amp;$B147),"")</f>
        <v/>
      </c>
      <c r="AR147" s="178" t="str">
        <f>IF('3f WHD'!AY$13&lt;&gt;"",SUMIFS($F$45:$F$108,$K$45:$K$108,"="&amp;AR$145,$B$45:$B$108,"="&amp;$B147)+SUMIFS($F$45:$F$108,$J$45:$J$108,"="&amp;AR$145,$B$45:$B$108,"="&amp;$B147),"")</f>
        <v/>
      </c>
      <c r="AS147" s="178" t="str">
        <f>IF('3f WHD'!AZ$13&lt;&gt;"",SUMIFS($F$45:$F$108,$K$45:$K$108,"="&amp;AS$145,$B$45:$B$108,"="&amp;$B147)+SUMIFS($F$45:$F$108,$J$45:$J$108,"="&amp;AS$145,$B$45:$B$108,"="&amp;$B147),"")</f>
        <v/>
      </c>
      <c r="AT147" s="178" t="str">
        <f>IF('3f WHD'!BA$13&lt;&gt;"",SUMIFS($F$45:$F$108,$K$45:$K$108,"="&amp;AT$145,$B$45:$B$108,"="&amp;$B147)+SUMIFS($F$45:$F$108,$J$45:$J$108,"="&amp;AT$145,$B$45:$B$108,"="&amp;$B147),"")</f>
        <v/>
      </c>
      <c r="AU147" s="178" t="str">
        <f>IF('3f WHD'!BB$13&lt;&gt;"",SUMIFS($F$45:$F$108,$K$45:$K$108,"="&amp;AU$145,$B$45:$B$108,"="&amp;$B147)+SUMIFS($F$45:$F$108,$J$45:$J$108,"="&amp;AU$145,$B$45:$B$108,"="&amp;$B147),"")</f>
        <v/>
      </c>
      <c r="AV147" s="178" t="str">
        <f>IF('3f WHD'!BC$13&lt;&gt;"",SUMIFS($F$45:$F$108,$K$45:$K$108,"="&amp;AV$145,$B$45:$B$108,"="&amp;$B147)+SUMIFS($F$45:$F$108,$J$45:$J$108,"="&amp;AV$145,$B$45:$B$108,"="&amp;$B147),"")</f>
        <v/>
      </c>
      <c r="AW147" s="178" t="str">
        <f>IF('3f WHD'!BD$13&lt;&gt;"",SUMIFS($F$45:$F$108,$K$45:$K$108,"="&amp;AW$145,$B$45:$B$108,"="&amp;$B147)+SUMIFS($F$45:$F$108,$J$45:$J$108,"="&amp;AW$145,$B$45:$B$108,"="&amp;$B147),"")</f>
        <v/>
      </c>
      <c r="AX147" s="178" t="str">
        <f>IF('3f WHD'!BE$13&lt;&gt;"",SUMIFS($F$45:$F$108,$K$45:$K$108,"="&amp;AX$145,$B$45:$B$108,"="&amp;$B147)+SUMIFS($F$45:$F$108,$J$45:$J$108,"="&amp;AX$145,$B$45:$B$108,"="&amp;$B147),"")</f>
        <v/>
      </c>
      <c r="AY147" s="178" t="str">
        <f>IF('3f WHD'!BF$13&lt;&gt;"",SUMIFS($F$45:$F$108,$K$45:$K$108,"="&amp;AY$145,$B$45:$B$108,"="&amp;$B147)+SUMIFS($F$45:$F$108,$J$45:$J$108,"="&amp;AY$145,$B$45:$B$108,"="&amp;$B147),"")</f>
        <v/>
      </c>
    </row>
    <row r="148" spans="2:51">
      <c r="B148" s="156">
        <v>8</v>
      </c>
      <c r="C148" s="156"/>
      <c r="D148" s="178">
        <f>IF('3f WHD'!K$13&lt;&gt;"",SUMIFS($F$45:$F$108,$K$45:$K$108,"="&amp;D$145,$B$45:$B$108,"="&amp;$B148)+SUMIFS($F$45:$F$108,$J$45:$J$108,"="&amp;D$145,$B$45:$B$108,"="&amp;$B148),"")</f>
        <v>0</v>
      </c>
      <c r="E148" s="178">
        <f>IF('3f WHD'!L$13&lt;&gt;"",SUMIFS($F$45:$F$108,$K$45:$K$108,"="&amp;E$145,$B$45:$B$108,"="&amp;$B148)+SUMIFS($F$45:$F$108,$J$45:$J$108,"="&amp;E$145,$B$45:$B$108,"="&amp;$B148),"")</f>
        <v>0</v>
      </c>
      <c r="F148" s="178">
        <f>IF('3f WHD'!M$13&lt;&gt;"",SUMIFS($F$45:$F$108,$K$45:$K$108,"="&amp;F$145,$B$45:$B$108,"="&amp;$B148)+SUMIFS($F$45:$F$108,$J$45:$J$108,"="&amp;F$145,$B$45:$B$108,"="&amp;$B148),"")</f>
        <v>0</v>
      </c>
      <c r="G148" s="178">
        <f>IF('3f WHD'!N$13&lt;&gt;"",SUMIFS($F$45:$F$108,$K$45:$K$108,"="&amp;G$145,$B$45:$B$108,"="&amp;$B148)+SUMIFS($F$45:$F$108,$J$45:$J$108,"="&amp;G$145,$B$45:$B$108,"="&amp;$B148),"")</f>
        <v>778742940</v>
      </c>
      <c r="H148" s="178">
        <f>IF('3f WHD'!O$13&lt;&gt;"",SUMIFS($F$45:$F$108,$K$45:$K$108,"="&amp;H$145,$B$45:$B$108,"="&amp;$B148)+SUMIFS($F$45:$F$108,$J$45:$J$108,"="&amp;H$145,$B$45:$B$108,"="&amp;$B148),"")</f>
        <v>1386841731</v>
      </c>
      <c r="I148" s="164"/>
      <c r="J148" s="178">
        <f>IF('3f WHD'!Q$13&lt;&gt;"",SUMIFS($F$45:$F$108,$K$45:$K$108,"="&amp;J$145,$B$45:$B$108,"="&amp;$B148)+SUMIFS($F$45:$F$108,$J$45:$J$108,"="&amp;J$145,$B$45:$B$108,"="&amp;$B148),"")</f>
        <v>1386841731</v>
      </c>
      <c r="K148" s="178">
        <f>IF('3f WHD'!R$13&lt;&gt;"",SUMIFS($F$45:$F$108,$K$45:$K$108,"="&amp;K$145,$B$45:$B$108,"="&amp;$B148)+SUMIFS($F$45:$F$108,$J$45:$J$108,"="&amp;K$145,$B$45:$B$108,"="&amp;$B148),"")</f>
        <v>608098791</v>
      </c>
      <c r="L148" s="178">
        <f>IF('3f WHD'!S$13&lt;&gt;"",SUMIFS($F$45:$F$108,$K$45:$K$108,"="&amp;L$145,$B$45:$B$108,"="&amp;$B148)+SUMIFS($F$45:$F$108,$J$45:$J$108,"="&amp;L$145,$B$45:$B$108,"="&amp;$B148),"")</f>
        <v>0</v>
      </c>
      <c r="M148" s="178">
        <f>IF('3f WHD'!T$13&lt;&gt;"",SUMIFS($F$45:$F$108,$K$45:$K$108,"="&amp;M$145,$B$45:$B$108,"="&amp;$B148)+SUMIFS($F$45:$F$108,$J$45:$J$108,"="&amp;M$145,$B$45:$B$108,"="&amp;$B148),"")</f>
        <v>0</v>
      </c>
      <c r="N148" s="178">
        <f>IF('3f WHD'!U$13&lt;&gt;"",SUMIFS($F$45:$F$108,$K$45:$K$108,"="&amp;N$145,$B$45:$B$108,"="&amp;$B148)+SUMIFS($F$45:$F$108,$J$45:$J$108,"="&amp;N$145,$B$45:$B$108,"="&amp;$B148),"")</f>
        <v>0</v>
      </c>
      <c r="O148" s="178">
        <f>IF('3f WHD'!V$13&lt;&gt;"",SUMIFS($F$45:$F$108,$K$45:$K$108,"="&amp;O$145,$B$45:$B$108,"="&amp;$B148)+SUMIFS($F$45:$F$108,$J$45:$J$108,"="&amp;O$145,$B$45:$B$108,"="&amp;$B148),"")</f>
        <v>0</v>
      </c>
      <c r="P148" s="178">
        <f>IF('3f WHD'!W$13&lt;&gt;"",SUMIFS($F$45:$F$108,$K$45:$K$108,"="&amp;P$145,$B$45:$B$108,"="&amp;$B148)+SUMIFS($F$45:$F$108,$J$45:$J$108,"="&amp;P$145,$B$45:$B$108,"="&amp;$B148),"")</f>
        <v>0</v>
      </c>
      <c r="Q148" s="178">
        <f>IF('3f WHD'!X$13&lt;&gt;"",SUMIFS($F$45:$F$108,$K$45:$K$108,"="&amp;Q$145,$B$45:$B$108,"="&amp;$B148)+SUMIFS($F$45:$F$108,$J$45:$J$108,"="&amp;Q$145,$B$45:$B$108,"="&amp;$B148),"")</f>
        <v>0</v>
      </c>
      <c r="R148" s="164"/>
      <c r="S148" s="178">
        <f>IF('3f WHD'!AA$13&lt;&gt;"",SUMIFS($F$45:$F$108,$K$45:$K$108,"="&amp;T$145,$B$45:$B$108,"="&amp;$B148)+SUMIFS($F$45:$F$108,$J$45:$J$108,"="&amp;T$145,$B$45:$B$108,"="&amp;$B148),"")</f>
        <v>0</v>
      </c>
      <c r="T148" s="178">
        <f>IF('3f WHD'!AA$13&lt;&gt;"",SUMIFS($F$45:$F$108,$K$45:$K$108,"="&amp;T$145,$B$45:$B$108,"="&amp;$B148)+SUMIFS($F$45:$F$108,$J$45:$J$108,"="&amp;T$145,$B$45:$B$108,"="&amp;$B148),"")</f>
        <v>0</v>
      </c>
      <c r="U148" s="178">
        <f>IF('3f WHD'!AC$13&lt;&gt;"",SUMIFS($F$45:$F$108,$K$45:$K$108,"="&amp;V$145,$B$45:$B$108,"="&amp;$B148)+SUMIFS($F$45:$F$108,$J$45:$J$108,"="&amp;V$145,$B$45:$B$108,"="&amp;$B148),"")</f>
        <v>0</v>
      </c>
      <c r="V148" s="178">
        <f>IF('3f WHD'!AC$13&lt;&gt;"",SUMIFS($F$45:$F$108,$K$45:$K$108,"="&amp;V$145,$B$45:$B$108,"="&amp;$B148)+SUMIFS($F$45:$F$108,$J$45:$J$108,"="&amp;V$145,$B$45:$B$108,"="&amp;$B148),"")</f>
        <v>0</v>
      </c>
      <c r="W148" s="178">
        <f>IF('3f WHD'!AD$13&lt;&gt;"",SUMIFS($F$45:$F$108,$K$45:$K$108,"="&amp;W$145,$B$45:$B$108,"="&amp;$B148)+SUMIFS($F$45:$F$108,$J$45:$J$108,"="&amp;W$145,$B$45:$B$108,"="&amp;$B148),"")</f>
        <v>0</v>
      </c>
      <c r="X148" s="178">
        <f>IF('3f WHD'!AE$13&lt;&gt;"",SUMIFS($F$45:$F$108,$K$45:$K$108,"="&amp;X$145,$B$45:$B$108,"="&amp;$B148)+SUMIFS($F$45:$F$108,$J$45:$J$108,"="&amp;X$145,$B$45:$B$108,"="&amp;$B148),"")</f>
        <v>0</v>
      </c>
      <c r="Y148" s="178">
        <f>IF('3f WHD'!AF$13&lt;&gt;"",SUMIFS($F$45:$F$108,$K$45:$K$108,"="&amp;Y$145,$B$45:$B$108,"="&amp;$B148)+SUMIFS($F$45:$F$108,$J$45:$J$108,"="&amp;Y$145,$B$45:$B$108,"="&amp;$B148),"")</f>
        <v>0</v>
      </c>
      <c r="Z148" s="178">
        <f>IF('3f WHD'!AG$13&lt;&gt;"",SUMIFS($F$45:$F$108,$K$45:$K$108,"="&amp;Z$145,$B$45:$B$108,"="&amp;$B148)+SUMIFS($F$45:$F$108,$J$45:$J$108,"="&amp;Z$145,$B$45:$B$108,"="&amp;$B148),"")</f>
        <v>0</v>
      </c>
      <c r="AA148" s="178">
        <f>IF('3f WHD'!AH$13&lt;&gt;"",SUMIFS($F$45:$F$108,$K$45:$K$108,"="&amp;AA$145,$B$45:$B$108,"="&amp;$B148)+SUMIFS($F$45:$F$108,$J$45:$J$108,"="&amp;AA$145,$B$45:$B$108,"="&amp;$B148),"")</f>
        <v>0</v>
      </c>
      <c r="AB148" s="178">
        <f>IF('3f WHD'!AI$13&lt;&gt;"",SUMIFS($F$45:$F$108,$K$45:$K$108,"="&amp;AB$145,$B$45:$B$108,"="&amp;$B148)+SUMIFS($F$45:$F$108,$J$45:$J$108,"="&amp;AB$145,$B$45:$B$108,"="&amp;$B148),"")</f>
        <v>0</v>
      </c>
      <c r="AC148" s="178">
        <f>IF('3f WHD'!AJ$13&lt;&gt;"",SUMIFS($F$45:$F$108,$K$45:$K$108,"="&amp;AC$145,$B$45:$B$108,"="&amp;$B148)+SUMIFS($F$45:$F$108,$J$45:$J$108,"="&amp;AC$145,$B$45:$B$108,"="&amp;$B148),"")</f>
        <v>0</v>
      </c>
      <c r="AD148" s="178" t="str">
        <f>IF('3f WHD'!AK$13&lt;&gt;"",SUMIFS($F$45:$F$108,$K$45:$K$108,"="&amp;AD$145,$B$45:$B$108,"="&amp;$B148)+SUMIFS($F$45:$F$108,$J$45:$J$108,"="&amp;AD$145,$B$45:$B$108,"="&amp;$B148),"")</f>
        <v/>
      </c>
      <c r="AE148" s="178" t="str">
        <f>IF('3f WHD'!AL$13&lt;&gt;"",SUMIFS($F$45:$F$108,$K$45:$K$108,"="&amp;AE$145,$B$45:$B$108,"="&amp;$B148)+SUMIFS($F$45:$F$108,$J$45:$J$108,"="&amp;AE$145,$B$45:$B$108,"="&amp;$B148),"")</f>
        <v/>
      </c>
      <c r="AF148" s="178" t="str">
        <f>IF('3f WHD'!AM$13&lt;&gt;"",SUMIFS($F$45:$F$108,$K$45:$K$108,"="&amp;AF$145,$B$45:$B$108,"="&amp;$B148)+SUMIFS($F$45:$F$108,$J$45:$J$108,"="&amp;AF$145,$B$45:$B$108,"="&amp;$B148),"")</f>
        <v/>
      </c>
      <c r="AG148" s="178" t="str">
        <f>IF('3f WHD'!AN$13&lt;&gt;"",SUMIFS($F$45:$F$108,$K$45:$K$108,"="&amp;AG$145,$B$45:$B$108,"="&amp;$B148)+SUMIFS($F$45:$F$108,$J$45:$J$108,"="&amp;AG$145,$B$45:$B$108,"="&amp;$B148),"")</f>
        <v/>
      </c>
      <c r="AH148" s="178" t="str">
        <f>IF('3f WHD'!AO$13&lt;&gt;"",SUMIFS($F$45:$F$108,$K$45:$K$108,"="&amp;AH$145,$B$45:$B$108,"="&amp;$B148)+SUMIFS($F$45:$F$108,$J$45:$J$108,"="&amp;AH$145,$B$45:$B$108,"="&amp;$B148),"")</f>
        <v/>
      </c>
      <c r="AI148" s="178" t="str">
        <f>IF('3f WHD'!AP$13&lt;&gt;"",SUMIFS($F$45:$F$108,$K$45:$K$108,"="&amp;AI$145,$B$45:$B$108,"="&amp;$B148)+SUMIFS($F$45:$F$108,$J$45:$J$108,"="&amp;AI$145,$B$45:$B$108,"="&amp;$B148),"")</f>
        <v/>
      </c>
      <c r="AJ148" s="178" t="str">
        <f>IF('3f WHD'!AQ$13&lt;&gt;"",SUMIFS($F$45:$F$108,$K$45:$K$108,"="&amp;AJ$145,$B$45:$B$108,"="&amp;$B148)+SUMIFS($F$45:$F$108,$J$45:$J$108,"="&amp;AJ$145,$B$45:$B$108,"="&amp;$B148),"")</f>
        <v/>
      </c>
      <c r="AK148" s="178" t="str">
        <f>IF('3f WHD'!AR$13&lt;&gt;"",SUMIFS($F$45:$F$108,$K$45:$K$108,"="&amp;AK$145,$B$45:$B$108,"="&amp;$B148)+SUMIFS($F$45:$F$108,$J$45:$J$108,"="&amp;AK$145,$B$45:$B$108,"="&amp;$B148),"")</f>
        <v/>
      </c>
      <c r="AL148" s="178" t="str">
        <f>IF('3f WHD'!AS$13&lt;&gt;"",SUMIFS($F$45:$F$108,$K$45:$K$108,"="&amp;AL$145,$B$45:$B$108,"="&amp;$B148)+SUMIFS($F$45:$F$108,$J$45:$J$108,"="&amp;AL$145,$B$45:$B$108,"="&amp;$B148),"")</f>
        <v/>
      </c>
      <c r="AM148" s="178" t="str">
        <f>IF('3f WHD'!AT$13&lt;&gt;"",SUMIFS($F$45:$F$108,$K$45:$K$108,"="&amp;AM$145,$B$45:$B$108,"="&amp;$B148)+SUMIFS($F$45:$F$108,$J$45:$J$108,"="&amp;AM$145,$B$45:$B$108,"="&amp;$B148),"")</f>
        <v/>
      </c>
      <c r="AN148" s="178" t="str">
        <f>IF('3f WHD'!AU$13&lt;&gt;"",SUMIFS($F$45:$F$108,$K$45:$K$108,"="&amp;AN$145,$B$45:$B$108,"="&amp;$B148)+SUMIFS($F$45:$F$108,$J$45:$J$108,"="&amp;AN$145,$B$45:$B$108,"="&amp;$B148),"")</f>
        <v/>
      </c>
      <c r="AO148" s="178" t="str">
        <f>IF('3f WHD'!AV$13&lt;&gt;"",SUMIFS($F$45:$F$108,$K$45:$K$108,"="&amp;AO$145,$B$45:$B$108,"="&amp;$B148)+SUMIFS($F$45:$F$108,$J$45:$J$108,"="&amp;AO$145,$B$45:$B$108,"="&amp;$B148),"")</f>
        <v/>
      </c>
      <c r="AP148" s="178" t="str">
        <f>IF('3f WHD'!AW$13&lt;&gt;"",SUMIFS($F$45:$F$108,$K$45:$K$108,"="&amp;AP$145,$B$45:$B$108,"="&amp;$B148)+SUMIFS($F$45:$F$108,$J$45:$J$108,"="&amp;AP$145,$B$45:$B$108,"="&amp;$B148),"")</f>
        <v/>
      </c>
      <c r="AQ148" s="178" t="str">
        <f>IF('3f WHD'!AX$13&lt;&gt;"",SUMIFS($F$45:$F$108,$K$45:$K$108,"="&amp;AQ$145,$B$45:$B$108,"="&amp;$B148)+SUMIFS($F$45:$F$108,$J$45:$J$108,"="&amp;AQ$145,$B$45:$B$108,"="&amp;$B148),"")</f>
        <v/>
      </c>
      <c r="AR148" s="178" t="str">
        <f>IF('3f WHD'!AY$13&lt;&gt;"",SUMIFS($F$45:$F$108,$K$45:$K$108,"="&amp;AR$145,$B$45:$B$108,"="&amp;$B148)+SUMIFS($F$45:$F$108,$J$45:$J$108,"="&amp;AR$145,$B$45:$B$108,"="&amp;$B148),"")</f>
        <v/>
      </c>
      <c r="AS148" s="178" t="str">
        <f>IF('3f WHD'!AZ$13&lt;&gt;"",SUMIFS($F$45:$F$108,$K$45:$K$108,"="&amp;AS$145,$B$45:$B$108,"="&amp;$B148)+SUMIFS($F$45:$F$108,$J$45:$J$108,"="&amp;AS$145,$B$45:$B$108,"="&amp;$B148),"")</f>
        <v/>
      </c>
      <c r="AT148" s="178" t="str">
        <f>IF('3f WHD'!BA$13&lt;&gt;"",SUMIFS($F$45:$F$108,$K$45:$K$108,"="&amp;AT$145,$B$45:$B$108,"="&amp;$B148)+SUMIFS($F$45:$F$108,$J$45:$J$108,"="&amp;AT$145,$B$45:$B$108,"="&amp;$B148),"")</f>
        <v/>
      </c>
      <c r="AU148" s="178" t="str">
        <f>IF('3f WHD'!BB$13&lt;&gt;"",SUMIFS($F$45:$F$108,$K$45:$K$108,"="&amp;AU$145,$B$45:$B$108,"="&amp;$B148)+SUMIFS($F$45:$F$108,$J$45:$J$108,"="&amp;AU$145,$B$45:$B$108,"="&amp;$B148),"")</f>
        <v/>
      </c>
      <c r="AV148" s="178" t="str">
        <f>IF('3f WHD'!BC$13&lt;&gt;"",SUMIFS($F$45:$F$108,$K$45:$K$108,"="&amp;AV$145,$B$45:$B$108,"="&amp;$B148)+SUMIFS($F$45:$F$108,$J$45:$J$108,"="&amp;AV$145,$B$45:$B$108,"="&amp;$B148),"")</f>
        <v/>
      </c>
      <c r="AW148" s="178" t="str">
        <f>IF('3f WHD'!BD$13&lt;&gt;"",SUMIFS($F$45:$F$108,$K$45:$K$108,"="&amp;AW$145,$B$45:$B$108,"="&amp;$B148)+SUMIFS($F$45:$F$108,$J$45:$J$108,"="&amp;AW$145,$B$45:$B$108,"="&amp;$B148),"")</f>
        <v/>
      </c>
      <c r="AX148" s="178" t="str">
        <f>IF('3f WHD'!BE$13&lt;&gt;"",SUMIFS($F$45:$F$108,$K$45:$K$108,"="&amp;AX$145,$B$45:$B$108,"="&amp;$B148)+SUMIFS($F$45:$F$108,$J$45:$J$108,"="&amp;AX$145,$B$45:$B$108,"="&amp;$B148),"")</f>
        <v/>
      </c>
      <c r="AY148" s="178" t="str">
        <f>IF('3f WHD'!BF$13&lt;&gt;"",SUMIFS($F$45:$F$108,$K$45:$K$108,"="&amp;AY$145,$B$45:$B$108,"="&amp;$B148)+SUMIFS($F$45:$F$108,$J$45:$J$108,"="&amp;AY$145,$B$45:$B$108,"="&amp;$B148),"")</f>
        <v/>
      </c>
    </row>
    <row r="149" spans="2:51">
      <c r="B149" s="156">
        <v>9</v>
      </c>
      <c r="C149" s="156"/>
      <c r="D149" s="178">
        <f>IF('3f WHD'!K$13&lt;&gt;"",SUMIFS($F$45:$F$108,$K$45:$K$108,"="&amp;D$145,$B$45:$B$108,"="&amp;$B149)+SUMIFS($F$45:$F$108,$J$45:$J$108,"="&amp;D$145,$B$45:$B$108,"="&amp;$B149),"")</f>
        <v>0</v>
      </c>
      <c r="E149" s="178">
        <f>IF('3f WHD'!L$13&lt;&gt;"",SUMIFS($F$45:$F$108,$K$45:$K$108,"="&amp;E$145,$B$45:$B$108,"="&amp;$B149)+SUMIFS($F$45:$F$108,$J$45:$J$108,"="&amp;E$145,$B$45:$B$108,"="&amp;$B149),"")</f>
        <v>0</v>
      </c>
      <c r="F149" s="178">
        <f>IF('3f WHD'!M$13&lt;&gt;"",SUMIFS($F$45:$F$108,$K$45:$K$108,"="&amp;F$145,$B$45:$B$108,"="&amp;$B149)+SUMIFS($F$45:$F$108,$J$45:$J$108,"="&amp;F$145,$B$45:$B$108,"="&amp;$B149),"")</f>
        <v>0</v>
      </c>
      <c r="G149" s="178">
        <f>IF('3f WHD'!N$13&lt;&gt;"",SUMIFS($F$45:$F$108,$K$45:$K$108,"="&amp;G$145,$B$45:$B$108,"="&amp;$B149)+SUMIFS($F$45:$F$108,$J$45:$J$108,"="&amp;G$145,$B$45:$B$108,"="&amp;$B149),"")</f>
        <v>0</v>
      </c>
      <c r="H149" s="178">
        <f>IF('3f WHD'!O$13&lt;&gt;"",SUMIFS($F$45:$F$108,$K$45:$K$108,"="&amp;H$145,$B$45:$B$108,"="&amp;$B149)+SUMIFS($F$45:$F$108,$J$45:$J$108,"="&amp;H$145,$B$45:$B$108,"="&amp;$B149),"")</f>
        <v>0</v>
      </c>
      <c r="I149" s="164"/>
      <c r="J149" s="178">
        <f>IF('3f WHD'!Q$13&lt;&gt;"",SUMIFS($F$45:$F$108,$K$45:$K$108,"="&amp;J$145,$B$45:$B$108,"="&amp;$B149)+SUMIFS($F$45:$F$108,$J$45:$J$108,"="&amp;J$145,$B$45:$B$108,"="&amp;$B149),"")</f>
        <v>0</v>
      </c>
      <c r="K149" s="178">
        <f>IF('3f WHD'!R$13&lt;&gt;"",SUMIFS($F$45:$F$108,$K$45:$K$108,"="&amp;K$145,$B$45:$B$108,"="&amp;$B149)+SUMIFS($F$45:$F$108,$J$45:$J$108,"="&amp;K$145,$B$45:$B$108,"="&amp;$B149),"")</f>
        <v>826460032</v>
      </c>
      <c r="L149" s="178">
        <f>IF('3f WHD'!S$13&lt;&gt;"",SUMIFS($F$45:$F$108,$K$45:$K$108,"="&amp;L$145,$B$45:$B$108,"="&amp;$B149)+SUMIFS($F$45:$F$108,$J$45:$J$108,"="&amp;L$145,$B$45:$B$108,"="&amp;$B149),"")</f>
        <v>1464284985</v>
      </c>
      <c r="M149" s="178">
        <f>IF('3f WHD'!T$13&lt;&gt;"",SUMIFS($F$45:$F$108,$K$45:$K$108,"="&amp;M$145,$B$45:$B$108,"="&amp;$B149)+SUMIFS($F$45:$F$108,$J$45:$J$108,"="&amp;M$145,$B$45:$B$108,"="&amp;$B149),"")</f>
        <v>637824953</v>
      </c>
      <c r="N149" s="178">
        <f>IF('3f WHD'!U$13&lt;&gt;"",SUMIFS($F$45:$F$108,$K$45:$K$108,"="&amp;N$145,$B$45:$B$108,"="&amp;$B149)+SUMIFS($F$45:$F$108,$J$45:$J$108,"="&amp;N$145,$B$45:$B$108,"="&amp;$B149),"")</f>
        <v>0</v>
      </c>
      <c r="O149" s="178">
        <f>IF('3f WHD'!V$13&lt;&gt;"",SUMIFS($F$45:$F$108,$K$45:$K$108,"="&amp;O$145,$B$45:$B$108,"="&amp;$B149)+SUMIFS($F$45:$F$108,$J$45:$J$108,"="&amp;O$145,$B$45:$B$108,"="&amp;$B149),"")</f>
        <v>0</v>
      </c>
      <c r="P149" s="178">
        <f>IF('3f WHD'!W$13&lt;&gt;"",SUMIFS($F$45:$F$108,$K$45:$K$108,"="&amp;P$145,$B$45:$B$108,"="&amp;$B149)+SUMIFS($F$45:$F$108,$J$45:$J$108,"="&amp;P$145,$B$45:$B$108,"="&amp;$B149),"")</f>
        <v>0</v>
      </c>
      <c r="Q149" s="178">
        <f>IF('3f WHD'!X$13&lt;&gt;"",SUMIFS($F$45:$F$108,$K$45:$K$108,"="&amp;Q$145,$B$45:$B$108,"="&amp;$B149)+SUMIFS($F$45:$F$108,$J$45:$J$108,"="&amp;Q$145,$B$45:$B$108,"="&amp;$B149),"")</f>
        <v>0</v>
      </c>
      <c r="R149" s="164"/>
      <c r="S149" s="178">
        <f>IF('3f WHD'!AA$13&lt;&gt;"",SUMIFS($F$45:$F$108,$K$45:$K$108,"="&amp;T$145,$B$45:$B$108,"="&amp;$B149)+SUMIFS($F$45:$F$108,$J$45:$J$108,"="&amp;T$145,$B$45:$B$108,"="&amp;$B149),"")</f>
        <v>0</v>
      </c>
      <c r="T149" s="178">
        <f>IF('3f WHD'!AA$13&lt;&gt;"",SUMIFS($F$45:$F$108,$K$45:$K$108,"="&amp;T$145,$B$45:$B$108,"="&amp;$B149)+SUMIFS($F$45:$F$108,$J$45:$J$108,"="&amp;T$145,$B$45:$B$108,"="&amp;$B149),"")</f>
        <v>0</v>
      </c>
      <c r="U149" s="178">
        <f>IF('3f WHD'!AC$13&lt;&gt;"",SUMIFS($F$45:$F$108,$K$45:$K$108,"="&amp;V$145,$B$45:$B$108,"="&amp;$B149)+SUMIFS($F$45:$F$108,$J$45:$J$108,"="&amp;V$145,$B$45:$B$108,"="&amp;$B149),"")</f>
        <v>0</v>
      </c>
      <c r="V149" s="178">
        <f>IF('3f WHD'!AC$13&lt;&gt;"",SUMIFS($F$45:$F$108,$K$45:$K$108,"="&amp;V$145,$B$45:$B$108,"="&amp;$B149)+SUMIFS($F$45:$F$108,$J$45:$J$108,"="&amp;V$145,$B$45:$B$108,"="&amp;$B149),"")</f>
        <v>0</v>
      </c>
      <c r="W149" s="178">
        <f>IF('3f WHD'!AD$13&lt;&gt;"",SUMIFS($F$45:$F$108,$K$45:$K$108,"="&amp;W$145,$B$45:$B$108,"="&amp;$B149)+SUMIFS($F$45:$F$108,$J$45:$J$108,"="&amp;W$145,$B$45:$B$108,"="&amp;$B149),"")</f>
        <v>0</v>
      </c>
      <c r="X149" s="178">
        <f>IF('3f WHD'!AE$13&lt;&gt;"",SUMIFS($F$45:$F$108,$K$45:$K$108,"="&amp;X$145,$B$45:$B$108,"="&amp;$B149)+SUMIFS($F$45:$F$108,$J$45:$J$108,"="&amp;X$145,$B$45:$B$108,"="&amp;$B149),"")</f>
        <v>0</v>
      </c>
      <c r="Y149" s="178">
        <f>IF('3f WHD'!AF$13&lt;&gt;"",SUMIFS($F$45:$F$108,$K$45:$K$108,"="&amp;Y$145,$B$45:$B$108,"="&amp;$B149)+SUMIFS($F$45:$F$108,$J$45:$J$108,"="&amp;Y$145,$B$45:$B$108,"="&amp;$B149),"")</f>
        <v>0</v>
      </c>
      <c r="Z149" s="178">
        <f>IF('3f WHD'!AG$13&lt;&gt;"",SUMIFS($F$45:$F$108,$K$45:$K$108,"="&amp;Z$145,$B$45:$B$108,"="&amp;$B149)+SUMIFS($F$45:$F$108,$J$45:$J$108,"="&amp;Z$145,$B$45:$B$108,"="&amp;$B149),"")</f>
        <v>0</v>
      </c>
      <c r="AA149" s="178">
        <f>IF('3f WHD'!AH$13&lt;&gt;"",SUMIFS($F$45:$F$108,$K$45:$K$108,"="&amp;AA$145,$B$45:$B$108,"="&amp;$B149)+SUMIFS($F$45:$F$108,$J$45:$J$108,"="&amp;AA$145,$B$45:$B$108,"="&amp;$B149),"")</f>
        <v>0</v>
      </c>
      <c r="AB149" s="178">
        <f>IF('3f WHD'!AI$13&lt;&gt;"",SUMIFS($F$45:$F$108,$K$45:$K$108,"="&amp;AB$145,$B$45:$B$108,"="&amp;$B149)+SUMIFS($F$45:$F$108,$J$45:$J$108,"="&amp;AB$145,$B$45:$B$108,"="&amp;$B149),"")</f>
        <v>0</v>
      </c>
      <c r="AC149" s="178">
        <f>IF('3f WHD'!AJ$13&lt;&gt;"",SUMIFS($F$45:$F$108,$K$45:$K$108,"="&amp;AC$145,$B$45:$B$108,"="&amp;$B149)+SUMIFS($F$45:$F$108,$J$45:$J$108,"="&amp;AC$145,$B$45:$B$108,"="&amp;$B149),"")</f>
        <v>0</v>
      </c>
      <c r="AD149" s="178" t="str">
        <f>IF('3f WHD'!AK$13&lt;&gt;"",SUMIFS($F$45:$F$108,$K$45:$K$108,"="&amp;AD$145,$B$45:$B$108,"="&amp;$B149)+SUMIFS($F$45:$F$108,$J$45:$J$108,"="&amp;AD$145,$B$45:$B$108,"="&amp;$B149),"")</f>
        <v/>
      </c>
      <c r="AE149" s="178" t="str">
        <f>IF('3f WHD'!AL$13&lt;&gt;"",SUMIFS($F$45:$F$108,$K$45:$K$108,"="&amp;AE$145,$B$45:$B$108,"="&amp;$B149)+SUMIFS($F$45:$F$108,$J$45:$J$108,"="&amp;AE$145,$B$45:$B$108,"="&amp;$B149),"")</f>
        <v/>
      </c>
      <c r="AF149" s="178" t="str">
        <f>IF('3f WHD'!AM$13&lt;&gt;"",SUMIFS($F$45:$F$108,$K$45:$K$108,"="&amp;AF$145,$B$45:$B$108,"="&amp;$B149)+SUMIFS($F$45:$F$108,$J$45:$J$108,"="&amp;AF$145,$B$45:$B$108,"="&amp;$B149),"")</f>
        <v/>
      </c>
      <c r="AG149" s="178" t="str">
        <f>IF('3f WHD'!AN$13&lt;&gt;"",SUMIFS($F$45:$F$108,$K$45:$K$108,"="&amp;AG$145,$B$45:$B$108,"="&amp;$B149)+SUMIFS($F$45:$F$108,$J$45:$J$108,"="&amp;AG$145,$B$45:$B$108,"="&amp;$B149),"")</f>
        <v/>
      </c>
      <c r="AH149" s="178" t="str">
        <f>IF('3f WHD'!AO$13&lt;&gt;"",SUMIFS($F$45:$F$108,$K$45:$K$108,"="&amp;AH$145,$B$45:$B$108,"="&amp;$B149)+SUMIFS($F$45:$F$108,$J$45:$J$108,"="&amp;AH$145,$B$45:$B$108,"="&amp;$B149),"")</f>
        <v/>
      </c>
      <c r="AI149" s="178" t="str">
        <f>IF('3f WHD'!AP$13&lt;&gt;"",SUMIFS($F$45:$F$108,$K$45:$K$108,"="&amp;AI$145,$B$45:$B$108,"="&amp;$B149)+SUMIFS($F$45:$F$108,$J$45:$J$108,"="&amp;AI$145,$B$45:$B$108,"="&amp;$B149),"")</f>
        <v/>
      </c>
      <c r="AJ149" s="178" t="str">
        <f>IF('3f WHD'!AQ$13&lt;&gt;"",SUMIFS($F$45:$F$108,$K$45:$K$108,"="&amp;AJ$145,$B$45:$B$108,"="&amp;$B149)+SUMIFS($F$45:$F$108,$J$45:$J$108,"="&amp;AJ$145,$B$45:$B$108,"="&amp;$B149),"")</f>
        <v/>
      </c>
      <c r="AK149" s="178" t="str">
        <f>IF('3f WHD'!AR$13&lt;&gt;"",SUMIFS($F$45:$F$108,$K$45:$K$108,"="&amp;AK$145,$B$45:$B$108,"="&amp;$B149)+SUMIFS($F$45:$F$108,$J$45:$J$108,"="&amp;AK$145,$B$45:$B$108,"="&amp;$B149),"")</f>
        <v/>
      </c>
      <c r="AL149" s="178" t="str">
        <f>IF('3f WHD'!AS$13&lt;&gt;"",SUMIFS($F$45:$F$108,$K$45:$K$108,"="&amp;AL$145,$B$45:$B$108,"="&amp;$B149)+SUMIFS($F$45:$F$108,$J$45:$J$108,"="&amp;AL$145,$B$45:$B$108,"="&amp;$B149),"")</f>
        <v/>
      </c>
      <c r="AM149" s="178" t="str">
        <f>IF('3f WHD'!AT$13&lt;&gt;"",SUMIFS($F$45:$F$108,$K$45:$K$108,"="&amp;AM$145,$B$45:$B$108,"="&amp;$B149)+SUMIFS($F$45:$F$108,$J$45:$J$108,"="&amp;AM$145,$B$45:$B$108,"="&amp;$B149),"")</f>
        <v/>
      </c>
      <c r="AN149" s="178" t="str">
        <f>IF('3f WHD'!AU$13&lt;&gt;"",SUMIFS($F$45:$F$108,$K$45:$K$108,"="&amp;AN$145,$B$45:$B$108,"="&amp;$B149)+SUMIFS($F$45:$F$108,$J$45:$J$108,"="&amp;AN$145,$B$45:$B$108,"="&amp;$B149),"")</f>
        <v/>
      </c>
      <c r="AO149" s="178" t="str">
        <f>IF('3f WHD'!AV$13&lt;&gt;"",SUMIFS($F$45:$F$108,$K$45:$K$108,"="&amp;AO$145,$B$45:$B$108,"="&amp;$B149)+SUMIFS($F$45:$F$108,$J$45:$J$108,"="&amp;AO$145,$B$45:$B$108,"="&amp;$B149),"")</f>
        <v/>
      </c>
      <c r="AP149" s="178" t="str">
        <f>IF('3f WHD'!AW$13&lt;&gt;"",SUMIFS($F$45:$F$108,$K$45:$K$108,"="&amp;AP$145,$B$45:$B$108,"="&amp;$B149)+SUMIFS($F$45:$F$108,$J$45:$J$108,"="&amp;AP$145,$B$45:$B$108,"="&amp;$B149),"")</f>
        <v/>
      </c>
      <c r="AQ149" s="178" t="str">
        <f>IF('3f WHD'!AX$13&lt;&gt;"",SUMIFS($F$45:$F$108,$K$45:$K$108,"="&amp;AQ$145,$B$45:$B$108,"="&amp;$B149)+SUMIFS($F$45:$F$108,$J$45:$J$108,"="&amp;AQ$145,$B$45:$B$108,"="&amp;$B149),"")</f>
        <v/>
      </c>
      <c r="AR149" s="178" t="str">
        <f>IF('3f WHD'!AY$13&lt;&gt;"",SUMIFS($F$45:$F$108,$K$45:$K$108,"="&amp;AR$145,$B$45:$B$108,"="&amp;$B149)+SUMIFS($F$45:$F$108,$J$45:$J$108,"="&amp;AR$145,$B$45:$B$108,"="&amp;$B149),"")</f>
        <v/>
      </c>
      <c r="AS149" s="178" t="str">
        <f>IF('3f WHD'!AZ$13&lt;&gt;"",SUMIFS($F$45:$F$108,$K$45:$K$108,"="&amp;AS$145,$B$45:$B$108,"="&amp;$B149)+SUMIFS($F$45:$F$108,$J$45:$J$108,"="&amp;AS$145,$B$45:$B$108,"="&amp;$B149),"")</f>
        <v/>
      </c>
      <c r="AT149" s="178" t="str">
        <f>IF('3f WHD'!BA$13&lt;&gt;"",SUMIFS($F$45:$F$108,$K$45:$K$108,"="&amp;AT$145,$B$45:$B$108,"="&amp;$B149)+SUMIFS($F$45:$F$108,$J$45:$J$108,"="&amp;AT$145,$B$45:$B$108,"="&amp;$B149),"")</f>
        <v/>
      </c>
      <c r="AU149" s="178" t="str">
        <f>IF('3f WHD'!BB$13&lt;&gt;"",SUMIFS($F$45:$F$108,$K$45:$K$108,"="&amp;AU$145,$B$45:$B$108,"="&amp;$B149)+SUMIFS($F$45:$F$108,$J$45:$J$108,"="&amp;AU$145,$B$45:$B$108,"="&amp;$B149),"")</f>
        <v/>
      </c>
      <c r="AV149" s="178" t="str">
        <f>IF('3f WHD'!BC$13&lt;&gt;"",SUMIFS($F$45:$F$108,$K$45:$K$108,"="&amp;AV$145,$B$45:$B$108,"="&amp;$B149)+SUMIFS($F$45:$F$108,$J$45:$J$108,"="&amp;AV$145,$B$45:$B$108,"="&amp;$B149),"")</f>
        <v/>
      </c>
      <c r="AW149" s="178" t="str">
        <f>IF('3f WHD'!BD$13&lt;&gt;"",SUMIFS($F$45:$F$108,$K$45:$K$108,"="&amp;AW$145,$B$45:$B$108,"="&amp;$B149)+SUMIFS($F$45:$F$108,$J$45:$J$108,"="&amp;AW$145,$B$45:$B$108,"="&amp;$B149),"")</f>
        <v/>
      </c>
      <c r="AX149" s="178" t="str">
        <f>IF('3f WHD'!BE$13&lt;&gt;"",SUMIFS($F$45:$F$108,$K$45:$K$108,"="&amp;AX$145,$B$45:$B$108,"="&amp;$B149)+SUMIFS($F$45:$F$108,$J$45:$J$108,"="&amp;AX$145,$B$45:$B$108,"="&amp;$B149),"")</f>
        <v/>
      </c>
      <c r="AY149" s="178" t="str">
        <f>IF('3f WHD'!BF$13&lt;&gt;"",SUMIFS($F$45:$F$108,$K$45:$K$108,"="&amp;AY$145,$B$45:$B$108,"="&amp;$B149)+SUMIFS($F$45:$F$108,$J$45:$J$108,"="&amp;AY$145,$B$45:$B$108,"="&amp;$B149),"")</f>
        <v/>
      </c>
    </row>
    <row r="150" spans="2:51">
      <c r="B150" s="156">
        <v>10</v>
      </c>
      <c r="C150" s="156"/>
      <c r="D150" s="178">
        <f>IF('3f WHD'!K$13&lt;&gt;"",SUMIFS($F$45:$F$108,$K$45:$K$108,"="&amp;D$145,$B$45:$B$108,"="&amp;$B150)+SUMIFS($F$45:$F$108,$J$45:$J$108,"="&amp;D$145,$B$45:$B$108,"="&amp;$B150),"")</f>
        <v>0</v>
      </c>
      <c r="E150" s="178">
        <f>IF('3f WHD'!L$13&lt;&gt;"",SUMIFS($F$45:$F$108,$K$45:$K$108,"="&amp;E$145,$B$45:$B$108,"="&amp;$B150)+SUMIFS($F$45:$F$108,$J$45:$J$108,"="&amp;E$145,$B$45:$B$108,"="&amp;$B150),"")</f>
        <v>0</v>
      </c>
      <c r="F150" s="178">
        <f>IF('3f WHD'!M$13&lt;&gt;"",SUMIFS($F$45:$F$108,$K$45:$K$108,"="&amp;F$145,$B$45:$B$108,"="&amp;$B150)+SUMIFS($F$45:$F$108,$J$45:$J$108,"="&amp;F$145,$B$45:$B$108,"="&amp;$B150),"")</f>
        <v>0</v>
      </c>
      <c r="G150" s="178">
        <f>IF('3f WHD'!N$13&lt;&gt;"",SUMIFS($F$45:$F$108,$K$45:$K$108,"="&amp;G$145,$B$45:$B$108,"="&amp;$B150)+SUMIFS($F$45:$F$108,$J$45:$J$108,"="&amp;G$145,$B$45:$B$108,"="&amp;$B150),"")</f>
        <v>0</v>
      </c>
      <c r="H150" s="178">
        <f>IF('3f WHD'!O$13&lt;&gt;"",SUMIFS($F$45:$F$108,$K$45:$K$108,"="&amp;H$145,$B$45:$B$108,"="&amp;$B150)+SUMIFS($F$45:$F$108,$J$45:$J$108,"="&amp;H$145,$B$45:$B$108,"="&amp;$B150),"")</f>
        <v>0</v>
      </c>
      <c r="I150" s="164"/>
      <c r="J150" s="178">
        <f>IF('3f WHD'!Q$13&lt;&gt;"",SUMIFS($F$45:$F$108,$K$45:$K$108,"="&amp;J$145,$B$45:$B$108,"="&amp;$B150)+SUMIFS($F$45:$F$108,$J$45:$J$108,"="&amp;J$145,$B$45:$B$108,"="&amp;$B150),"")</f>
        <v>0</v>
      </c>
      <c r="K150" s="178">
        <f>IF('3f WHD'!R$13&lt;&gt;"",SUMIFS($F$45:$F$108,$K$45:$K$108,"="&amp;K$145,$B$45:$B$108,"="&amp;$B150)+SUMIFS($F$45:$F$108,$J$45:$J$108,"="&amp;K$145,$B$45:$B$108,"="&amp;$B150),"")</f>
        <v>0</v>
      </c>
      <c r="L150" s="178">
        <f>IF('3f WHD'!S$13&lt;&gt;"",SUMIFS($F$45:$F$108,$K$45:$K$108,"="&amp;L$145,$B$45:$B$108,"="&amp;$B150)+SUMIFS($F$45:$F$108,$J$45:$J$108,"="&amp;L$145,$B$45:$B$108,"="&amp;$B150),"")</f>
        <v>0</v>
      </c>
      <c r="M150" s="178">
        <f>IF('3f WHD'!T$13&lt;&gt;"",SUMIFS($F$45:$F$108,$K$45:$K$108,"="&amp;M$145,$B$45:$B$108,"="&amp;$B150)+SUMIFS($F$45:$F$108,$J$45:$J$108,"="&amp;M$145,$B$45:$B$108,"="&amp;$B150),"")</f>
        <v>847434455</v>
      </c>
      <c r="N150" s="178">
        <f>IF('3f WHD'!U$13&lt;&gt;"",SUMIFS($F$45:$F$108,$K$45:$K$108,"="&amp;N$145,$B$45:$B$108,"="&amp;$B150)+SUMIFS($F$45:$F$108,$J$45:$J$108,"="&amp;N$145,$B$45:$B$108,"="&amp;$B150),"")</f>
        <v>1510939098</v>
      </c>
      <c r="O150" s="178">
        <f>IF('3f WHD'!V$13&lt;&gt;"",SUMIFS($F$45:$F$108,$K$45:$K$108,"="&amp;O$145,$B$45:$B$108,"="&amp;$B150)+SUMIFS($F$45:$F$108,$J$45:$J$108,"="&amp;O$145,$B$45:$B$108,"="&amp;$B150),"")</f>
        <v>663504643</v>
      </c>
      <c r="P150" s="178">
        <f>IF('3f WHD'!W$13&lt;&gt;"",SUMIFS($F$45:$F$108,$K$45:$K$108,"="&amp;P$145,$B$45:$B$108,"="&amp;$B150)+SUMIFS($F$45:$F$108,$J$45:$J$108,"="&amp;P$145,$B$45:$B$108,"="&amp;$B150),"")</f>
        <v>0</v>
      </c>
      <c r="Q150" s="178">
        <f>IF('3f WHD'!X$13&lt;&gt;"",SUMIFS($F$45:$F$108,$K$45:$K$108,"="&amp;Q$145,$B$45:$B$108,"="&amp;$B150)+SUMIFS($F$45:$F$108,$J$45:$J$108,"="&amp;Q$145,$B$45:$B$108,"="&amp;$B150),"")</f>
        <v>0</v>
      </c>
      <c r="R150" s="164"/>
      <c r="S150" s="178">
        <f>IF('3f WHD'!AA$13&lt;&gt;"",SUMIFS($F$45:$F$108,$K$45:$K$108,"="&amp;T$145,$B$45:$B$108,"="&amp;$B150)+SUMIFS($F$45:$F$108,$J$45:$J$108,"="&amp;T$145,$B$45:$B$108,"="&amp;$B150),"")</f>
        <v>0</v>
      </c>
      <c r="T150" s="178">
        <f>IF('3f WHD'!AA$13&lt;&gt;"",SUMIFS($F$45:$F$108,$K$45:$K$108,"="&amp;T$145,$B$45:$B$108,"="&amp;$B150)+SUMIFS($F$45:$F$108,$J$45:$J$108,"="&amp;T$145,$B$45:$B$108,"="&amp;$B150),"")</f>
        <v>0</v>
      </c>
      <c r="U150" s="178">
        <f>IF('3f WHD'!AC$13&lt;&gt;"",SUMIFS($F$45:$F$108,$K$45:$K$108,"="&amp;V$145,$B$45:$B$108,"="&amp;$B150)+SUMIFS($F$45:$F$108,$J$45:$J$108,"="&amp;V$145,$B$45:$B$108,"="&amp;$B150),"")</f>
        <v>0</v>
      </c>
      <c r="V150" s="178">
        <f>IF('3f WHD'!AC$13&lt;&gt;"",SUMIFS($F$45:$F$108,$K$45:$K$108,"="&amp;V$145,$B$45:$B$108,"="&amp;$B150)+SUMIFS($F$45:$F$108,$J$45:$J$108,"="&amp;V$145,$B$45:$B$108,"="&amp;$B150),"")</f>
        <v>0</v>
      </c>
      <c r="W150" s="178">
        <f>IF('3f WHD'!AD$13&lt;&gt;"",SUMIFS($F$45:$F$108,$K$45:$K$108,"="&amp;W$145,$B$45:$B$108,"="&amp;$B150)+SUMIFS($F$45:$F$108,$J$45:$J$108,"="&amp;W$145,$B$45:$B$108,"="&amp;$B150),"")</f>
        <v>0</v>
      </c>
      <c r="X150" s="178">
        <f>IF('3f WHD'!AE$13&lt;&gt;"",SUMIFS($F$45:$F$108,$K$45:$K$108,"="&amp;X$145,$B$45:$B$108,"="&amp;$B150)+SUMIFS($F$45:$F$108,$J$45:$J$108,"="&amp;X$145,$B$45:$B$108,"="&amp;$B150),"")</f>
        <v>0</v>
      </c>
      <c r="Y150" s="178">
        <f>IF('3f WHD'!AF$13&lt;&gt;"",SUMIFS($F$45:$F$108,$K$45:$K$108,"="&amp;Y$145,$B$45:$B$108,"="&amp;$B150)+SUMIFS($F$45:$F$108,$J$45:$J$108,"="&amp;Y$145,$B$45:$B$108,"="&amp;$B150),"")</f>
        <v>0</v>
      </c>
      <c r="Z150" s="178">
        <f>IF('3f WHD'!AG$13&lt;&gt;"",SUMIFS($F$45:$F$108,$K$45:$K$108,"="&amp;Z$145,$B$45:$B$108,"="&amp;$B150)+SUMIFS($F$45:$F$108,$J$45:$J$108,"="&amp;Z$145,$B$45:$B$108,"="&amp;$B150),"")</f>
        <v>0</v>
      </c>
      <c r="AA150" s="178">
        <f>IF('3f WHD'!AH$13&lt;&gt;"",SUMIFS($F$45:$F$108,$K$45:$K$108,"="&amp;AA$145,$B$45:$B$108,"="&amp;$B150)+SUMIFS($F$45:$F$108,$J$45:$J$108,"="&amp;AA$145,$B$45:$B$108,"="&amp;$B150),"")</f>
        <v>0</v>
      </c>
      <c r="AB150" s="178">
        <f>IF('3f WHD'!AI$13&lt;&gt;"",SUMIFS($F$45:$F$108,$K$45:$K$108,"="&amp;AB$145,$B$45:$B$108,"="&amp;$B150)+SUMIFS($F$45:$F$108,$J$45:$J$108,"="&amp;AB$145,$B$45:$B$108,"="&amp;$B150),"")</f>
        <v>0</v>
      </c>
      <c r="AC150" s="178">
        <f>IF('3f WHD'!AJ$13&lt;&gt;"",SUMIFS($F$45:$F$108,$K$45:$K$108,"="&amp;AC$145,$B$45:$B$108,"="&amp;$B150)+SUMIFS($F$45:$F$108,$J$45:$J$108,"="&amp;AC$145,$B$45:$B$108,"="&amp;$B150),"")</f>
        <v>0</v>
      </c>
      <c r="AD150" s="178" t="str">
        <f>IF('3f WHD'!AK$13&lt;&gt;"",SUMIFS($F$45:$F$108,$K$45:$K$108,"="&amp;AD$145,$B$45:$B$108,"="&amp;$B150)+SUMIFS($F$45:$F$108,$J$45:$J$108,"="&amp;AD$145,$B$45:$B$108,"="&amp;$B150),"")</f>
        <v/>
      </c>
      <c r="AE150" s="178" t="str">
        <f>IF('3f WHD'!AL$13&lt;&gt;"",SUMIFS($F$45:$F$108,$K$45:$K$108,"="&amp;AE$145,$B$45:$B$108,"="&amp;$B150)+SUMIFS($F$45:$F$108,$J$45:$J$108,"="&amp;AE$145,$B$45:$B$108,"="&amp;$B150),"")</f>
        <v/>
      </c>
      <c r="AF150" s="178" t="str">
        <f>IF('3f WHD'!AM$13&lt;&gt;"",SUMIFS($F$45:$F$108,$K$45:$K$108,"="&amp;AF$145,$B$45:$B$108,"="&amp;$B150)+SUMIFS($F$45:$F$108,$J$45:$J$108,"="&amp;AF$145,$B$45:$B$108,"="&amp;$B150),"")</f>
        <v/>
      </c>
      <c r="AG150" s="178" t="str">
        <f>IF('3f WHD'!AN$13&lt;&gt;"",SUMIFS($F$45:$F$108,$K$45:$K$108,"="&amp;AG$145,$B$45:$B$108,"="&amp;$B150)+SUMIFS($F$45:$F$108,$J$45:$J$108,"="&amp;AG$145,$B$45:$B$108,"="&amp;$B150),"")</f>
        <v/>
      </c>
      <c r="AH150" s="178" t="str">
        <f>IF('3f WHD'!AO$13&lt;&gt;"",SUMIFS($F$45:$F$108,$K$45:$K$108,"="&amp;AH$145,$B$45:$B$108,"="&amp;$B150)+SUMIFS($F$45:$F$108,$J$45:$J$108,"="&amp;AH$145,$B$45:$B$108,"="&amp;$B150),"")</f>
        <v/>
      </c>
      <c r="AI150" s="178" t="str">
        <f>IF('3f WHD'!AP$13&lt;&gt;"",SUMIFS($F$45:$F$108,$K$45:$K$108,"="&amp;AI$145,$B$45:$B$108,"="&amp;$B150)+SUMIFS($F$45:$F$108,$J$45:$J$108,"="&amp;AI$145,$B$45:$B$108,"="&amp;$B150),"")</f>
        <v/>
      </c>
      <c r="AJ150" s="178" t="str">
        <f>IF('3f WHD'!AQ$13&lt;&gt;"",SUMIFS($F$45:$F$108,$K$45:$K$108,"="&amp;AJ$145,$B$45:$B$108,"="&amp;$B150)+SUMIFS($F$45:$F$108,$J$45:$J$108,"="&amp;AJ$145,$B$45:$B$108,"="&amp;$B150),"")</f>
        <v/>
      </c>
      <c r="AK150" s="178" t="str">
        <f>IF('3f WHD'!AR$13&lt;&gt;"",SUMIFS($F$45:$F$108,$K$45:$K$108,"="&amp;AK$145,$B$45:$B$108,"="&amp;$B150)+SUMIFS($F$45:$F$108,$J$45:$J$108,"="&amp;AK$145,$B$45:$B$108,"="&amp;$B150),"")</f>
        <v/>
      </c>
      <c r="AL150" s="178" t="str">
        <f>IF('3f WHD'!AS$13&lt;&gt;"",SUMIFS($F$45:$F$108,$K$45:$K$108,"="&amp;AL$145,$B$45:$B$108,"="&amp;$B150)+SUMIFS($F$45:$F$108,$J$45:$J$108,"="&amp;AL$145,$B$45:$B$108,"="&amp;$B150),"")</f>
        <v/>
      </c>
      <c r="AM150" s="178" t="str">
        <f>IF('3f WHD'!AT$13&lt;&gt;"",SUMIFS($F$45:$F$108,$K$45:$K$108,"="&amp;AM$145,$B$45:$B$108,"="&amp;$B150)+SUMIFS($F$45:$F$108,$J$45:$J$108,"="&amp;AM$145,$B$45:$B$108,"="&amp;$B150),"")</f>
        <v/>
      </c>
      <c r="AN150" s="178" t="str">
        <f>IF('3f WHD'!AU$13&lt;&gt;"",SUMIFS($F$45:$F$108,$K$45:$K$108,"="&amp;AN$145,$B$45:$B$108,"="&amp;$B150)+SUMIFS($F$45:$F$108,$J$45:$J$108,"="&amp;AN$145,$B$45:$B$108,"="&amp;$B150),"")</f>
        <v/>
      </c>
      <c r="AO150" s="178" t="str">
        <f>IF('3f WHD'!AV$13&lt;&gt;"",SUMIFS($F$45:$F$108,$K$45:$K$108,"="&amp;AO$145,$B$45:$B$108,"="&amp;$B150)+SUMIFS($F$45:$F$108,$J$45:$J$108,"="&amp;AO$145,$B$45:$B$108,"="&amp;$B150),"")</f>
        <v/>
      </c>
      <c r="AP150" s="178" t="str">
        <f>IF('3f WHD'!AW$13&lt;&gt;"",SUMIFS($F$45:$F$108,$K$45:$K$108,"="&amp;AP$145,$B$45:$B$108,"="&amp;$B150)+SUMIFS($F$45:$F$108,$J$45:$J$108,"="&amp;AP$145,$B$45:$B$108,"="&amp;$B150),"")</f>
        <v/>
      </c>
      <c r="AQ150" s="178" t="str">
        <f>IF('3f WHD'!AX$13&lt;&gt;"",SUMIFS($F$45:$F$108,$K$45:$K$108,"="&amp;AQ$145,$B$45:$B$108,"="&amp;$B150)+SUMIFS($F$45:$F$108,$J$45:$J$108,"="&amp;AQ$145,$B$45:$B$108,"="&amp;$B150),"")</f>
        <v/>
      </c>
      <c r="AR150" s="178" t="str">
        <f>IF('3f WHD'!AY$13&lt;&gt;"",SUMIFS($F$45:$F$108,$K$45:$K$108,"="&amp;AR$145,$B$45:$B$108,"="&amp;$B150)+SUMIFS($F$45:$F$108,$J$45:$J$108,"="&amp;AR$145,$B$45:$B$108,"="&amp;$B150),"")</f>
        <v/>
      </c>
      <c r="AS150" s="178" t="str">
        <f>IF('3f WHD'!AZ$13&lt;&gt;"",SUMIFS($F$45:$F$108,$K$45:$K$108,"="&amp;AS$145,$B$45:$B$108,"="&amp;$B150)+SUMIFS($F$45:$F$108,$J$45:$J$108,"="&amp;AS$145,$B$45:$B$108,"="&amp;$B150),"")</f>
        <v/>
      </c>
      <c r="AT150" s="178" t="str">
        <f>IF('3f WHD'!BA$13&lt;&gt;"",SUMIFS($F$45:$F$108,$K$45:$K$108,"="&amp;AT$145,$B$45:$B$108,"="&amp;$B150)+SUMIFS($F$45:$F$108,$J$45:$J$108,"="&amp;AT$145,$B$45:$B$108,"="&amp;$B150),"")</f>
        <v/>
      </c>
      <c r="AU150" s="178" t="str">
        <f>IF('3f WHD'!BB$13&lt;&gt;"",SUMIFS($F$45:$F$108,$K$45:$K$108,"="&amp;AU$145,$B$45:$B$108,"="&amp;$B150)+SUMIFS($F$45:$F$108,$J$45:$J$108,"="&amp;AU$145,$B$45:$B$108,"="&amp;$B150),"")</f>
        <v/>
      </c>
      <c r="AV150" s="178" t="str">
        <f>IF('3f WHD'!BC$13&lt;&gt;"",SUMIFS($F$45:$F$108,$K$45:$K$108,"="&amp;AV$145,$B$45:$B$108,"="&amp;$B150)+SUMIFS($F$45:$F$108,$J$45:$J$108,"="&amp;AV$145,$B$45:$B$108,"="&amp;$B150),"")</f>
        <v/>
      </c>
      <c r="AW150" s="178" t="str">
        <f>IF('3f WHD'!BD$13&lt;&gt;"",SUMIFS($F$45:$F$108,$K$45:$K$108,"="&amp;AW$145,$B$45:$B$108,"="&amp;$B150)+SUMIFS($F$45:$F$108,$J$45:$J$108,"="&amp;AW$145,$B$45:$B$108,"="&amp;$B150),"")</f>
        <v/>
      </c>
      <c r="AX150" s="178" t="str">
        <f>IF('3f WHD'!BE$13&lt;&gt;"",SUMIFS($F$45:$F$108,$K$45:$K$108,"="&amp;AX$145,$B$45:$B$108,"="&amp;$B150)+SUMIFS($F$45:$F$108,$J$45:$J$108,"="&amp;AX$145,$B$45:$B$108,"="&amp;$B150),"")</f>
        <v/>
      </c>
      <c r="AY150" s="178" t="str">
        <f>IF('3f WHD'!BF$13&lt;&gt;"",SUMIFS($F$45:$F$108,$K$45:$K$108,"="&amp;AY$145,$B$45:$B$108,"="&amp;$B150)+SUMIFS($F$45:$F$108,$J$45:$J$108,"="&amp;AY$145,$B$45:$B$108,"="&amp;$B150),"")</f>
        <v/>
      </c>
    </row>
    <row r="151" spans="2:51">
      <c r="B151" s="156">
        <v>11</v>
      </c>
      <c r="C151" s="156"/>
      <c r="D151" s="178">
        <f>IF('3f WHD'!K$13&lt;&gt;"",SUMIFS($F$45:$F$108,$K$45:$K$108,"="&amp;D$145,$B$45:$B$108,"="&amp;$B151)+SUMIFS($F$45:$F$108,$J$45:$J$108,"="&amp;D$145,$B$45:$B$108,"="&amp;$B151),"")</f>
        <v>0</v>
      </c>
      <c r="E151" s="178">
        <f>IF('3f WHD'!L$13&lt;&gt;"",SUMIFS($F$45:$F$108,$K$45:$K$108,"="&amp;E$145,$B$45:$B$108,"="&amp;$B151)+SUMIFS($F$45:$F$108,$J$45:$J$108,"="&amp;E$145,$B$45:$B$108,"="&amp;$B151),"")</f>
        <v>0</v>
      </c>
      <c r="F151" s="178">
        <f>IF('3f WHD'!M$13&lt;&gt;"",SUMIFS($F$45:$F$108,$K$45:$K$108,"="&amp;F$145,$B$45:$B$108,"="&amp;$B151)+SUMIFS($F$45:$F$108,$J$45:$J$108,"="&amp;F$145,$B$45:$B$108,"="&amp;$B151),"")</f>
        <v>0</v>
      </c>
      <c r="G151" s="178">
        <f>IF('3f WHD'!N$13&lt;&gt;"",SUMIFS($F$45:$F$108,$K$45:$K$108,"="&amp;G$145,$B$45:$B$108,"="&amp;$B151)+SUMIFS($F$45:$F$108,$J$45:$J$108,"="&amp;G$145,$B$45:$B$108,"="&amp;$B151),"")</f>
        <v>0</v>
      </c>
      <c r="H151" s="178">
        <f>IF('3f WHD'!O$13&lt;&gt;"",SUMIFS($F$45:$F$108,$K$45:$K$108,"="&amp;H$145,$B$45:$B$108,"="&amp;$B151)+SUMIFS($F$45:$F$108,$J$45:$J$108,"="&amp;H$145,$B$45:$B$108,"="&amp;$B151),"")</f>
        <v>0</v>
      </c>
      <c r="I151" s="164"/>
      <c r="J151" s="178">
        <f>IF('3f WHD'!Q$13&lt;&gt;"",SUMIFS($F$45:$F$108,$K$45:$K$108,"="&amp;J$145,$B$45:$B$108,"="&amp;$B151)+SUMIFS($F$45:$F$108,$J$45:$J$108,"="&amp;J$145,$B$45:$B$108,"="&amp;$B151),"")</f>
        <v>0</v>
      </c>
      <c r="K151" s="178">
        <f>IF('3f WHD'!R$13&lt;&gt;"",SUMIFS($F$45:$F$108,$K$45:$K$108,"="&amp;K$145,$B$45:$B$108,"="&amp;$B151)+SUMIFS($F$45:$F$108,$J$45:$J$108,"="&amp;K$145,$B$45:$B$108,"="&amp;$B151),"")</f>
        <v>0</v>
      </c>
      <c r="L151" s="178">
        <f>IF('3f WHD'!S$13&lt;&gt;"",SUMIFS($F$45:$F$108,$K$45:$K$108,"="&amp;L$145,$B$45:$B$108,"="&amp;$B151)+SUMIFS($F$45:$F$108,$J$45:$J$108,"="&amp;L$145,$B$45:$B$108,"="&amp;$B151),"")</f>
        <v>0</v>
      </c>
      <c r="M151" s="178">
        <f>IF('3f WHD'!T$13&lt;&gt;"",SUMIFS($F$45:$F$108,$K$45:$K$108,"="&amp;M$145,$B$45:$B$108,"="&amp;$B151)+SUMIFS($F$45:$F$108,$J$45:$J$108,"="&amp;M$145,$B$45:$B$108,"="&amp;$B151),"")</f>
        <v>0</v>
      </c>
      <c r="N151" s="178">
        <f>IF('3f WHD'!U$13&lt;&gt;"",SUMIFS($F$45:$F$108,$K$45:$K$108,"="&amp;N$145,$B$45:$B$108,"="&amp;$B151)+SUMIFS($F$45:$F$108,$J$45:$J$108,"="&amp;N$145,$B$45:$B$108,"="&amp;$B151),"")</f>
        <v>0</v>
      </c>
      <c r="O151" s="178">
        <f>IF('3f WHD'!V$13&lt;&gt;"",SUMIFS($F$45:$F$108,$K$45:$K$108,"="&amp;O$145,$B$45:$B$108,"="&amp;$B151)+SUMIFS($F$45:$F$108,$J$45:$J$108,"="&amp;O$145,$B$45:$B$108,"="&amp;$B151),"")</f>
        <v>960106842</v>
      </c>
      <c r="P151" s="178">
        <f>IF('3f WHD'!W$13&lt;&gt;"",SUMIFS($F$45:$F$108,$K$45:$K$108,"="&amp;P$145,$B$45:$B$108,"="&amp;$B151)+SUMIFS($F$45:$F$108,$J$45:$J$108,"="&amp;P$145,$B$45:$B$108,"="&amp;$B151),"")</f>
        <v>1602212406.5699999</v>
      </c>
      <c r="Q151" s="178">
        <f>IF('3f WHD'!X$13&lt;&gt;"",SUMIFS($F$45:$F$108,$K$45:$K$108,"="&amp;Q$145,$B$45:$B$108,"="&amp;$B151)+SUMIFS($F$45:$F$108,$J$45:$J$108,"="&amp;Q$145,$B$45:$B$108,"="&amp;$B151),"")</f>
        <v>642105564.56999993</v>
      </c>
      <c r="R151" s="164"/>
      <c r="S151" s="178">
        <f>IF('3f WHD'!AA$13&lt;&gt;"",SUMIFS($F$45:$F$108,$K$45:$K$108,"="&amp;T$145,$B$45:$B$108,"="&amp;$B151)+SUMIFS($F$45:$F$108,$J$45:$J$108,"="&amp;T$145,$B$45:$B$108,"="&amp;$B151),"")</f>
        <v>0</v>
      </c>
      <c r="T151" s="178">
        <f>IF('3f WHD'!AA$13&lt;&gt;"",SUMIFS($F$45:$F$108,$K$45:$K$108,"="&amp;T$145,$B$45:$B$108,"="&amp;$B151)+SUMIFS($F$45:$F$108,$J$45:$J$108,"="&amp;T$145,$B$45:$B$108,"="&amp;$B151),"")</f>
        <v>0</v>
      </c>
      <c r="U151" s="178">
        <f>IF('3f WHD'!AC$13&lt;&gt;"",SUMIFS($F$45:$F$108,$K$45:$K$108,"="&amp;V$145,$B$45:$B$108,"="&amp;$B151)+SUMIFS($F$45:$F$108,$J$45:$J$108,"="&amp;V$145,$B$45:$B$108,"="&amp;$B151),"")</f>
        <v>0</v>
      </c>
      <c r="V151" s="178">
        <f>IF('3f WHD'!AC$13&lt;&gt;"",SUMIFS($F$45:$F$108,$K$45:$K$108,"="&amp;V$145,$B$45:$B$108,"="&amp;$B151)+SUMIFS($F$45:$F$108,$J$45:$J$108,"="&amp;V$145,$B$45:$B$108,"="&amp;$B151),"")</f>
        <v>0</v>
      </c>
      <c r="W151" s="178">
        <f>IF('3f WHD'!AD$13&lt;&gt;"",SUMIFS($F$45:$F$108,$K$45:$K$108,"="&amp;W$145,$B$45:$B$108,"="&amp;$B151)+SUMIFS($F$45:$F$108,$J$45:$J$108,"="&amp;W$145,$B$45:$B$108,"="&amp;$B151),"")</f>
        <v>0</v>
      </c>
      <c r="X151" s="178">
        <f>IF('3f WHD'!AE$13&lt;&gt;"",SUMIFS($F$45:$F$108,$K$45:$K$108,"="&amp;X$145,$B$45:$B$108,"="&amp;$B151)+SUMIFS($F$45:$F$108,$J$45:$J$108,"="&amp;X$145,$B$45:$B$108,"="&amp;$B151),"")</f>
        <v>0</v>
      </c>
      <c r="Y151" s="178">
        <f>IF('3f WHD'!AF$13&lt;&gt;"",SUMIFS($F$45:$F$108,$K$45:$K$108,"="&amp;Y$145,$B$45:$B$108,"="&amp;$B151)+SUMIFS($F$45:$F$108,$J$45:$J$108,"="&amp;Y$145,$B$45:$B$108,"="&amp;$B151),"")</f>
        <v>0</v>
      </c>
      <c r="Z151" s="178">
        <f>IF('3f WHD'!AG$13&lt;&gt;"",SUMIFS($F$45:$F$108,$K$45:$K$108,"="&amp;Z$145,$B$45:$B$108,"="&amp;$B151)+SUMIFS($F$45:$F$108,$J$45:$J$108,"="&amp;Z$145,$B$45:$B$108,"="&amp;$B151),"")</f>
        <v>0</v>
      </c>
      <c r="AA151" s="178">
        <f>IF('3f WHD'!AH$13&lt;&gt;"",SUMIFS($F$45:$F$108,$K$45:$K$108,"="&amp;AA$145,$B$45:$B$108,"="&amp;$B151)+SUMIFS($F$45:$F$108,$J$45:$J$108,"="&amp;AA$145,$B$45:$B$108,"="&amp;$B151),"")</f>
        <v>0</v>
      </c>
      <c r="AB151" s="178">
        <f>IF('3f WHD'!AI$13&lt;&gt;"",SUMIFS($F$45:$F$108,$K$45:$K$108,"="&amp;AB$145,$B$45:$B$108,"="&amp;$B151)+SUMIFS($F$45:$F$108,$J$45:$J$108,"="&amp;AB$145,$B$45:$B$108,"="&amp;$B151),"")</f>
        <v>0</v>
      </c>
      <c r="AC151" s="178">
        <f>IF('3f WHD'!AJ$13&lt;&gt;"",SUMIFS($F$45:$F$108,$K$45:$K$108,"="&amp;AC$145,$B$45:$B$108,"="&amp;$B151)+SUMIFS($F$45:$F$108,$J$45:$J$108,"="&amp;AC$145,$B$45:$B$108,"="&amp;$B151),"")</f>
        <v>0</v>
      </c>
      <c r="AD151" s="178" t="str">
        <f>IF('3f WHD'!AK$13&lt;&gt;"",SUMIFS($F$45:$F$108,$K$45:$K$108,"="&amp;AD$145,$B$45:$B$108,"="&amp;$B151)+SUMIFS($F$45:$F$108,$J$45:$J$108,"="&amp;AD$145,$B$45:$B$108,"="&amp;$B151),"")</f>
        <v/>
      </c>
      <c r="AE151" s="178" t="str">
        <f>IF('3f WHD'!AL$13&lt;&gt;"",SUMIFS($F$45:$F$108,$K$45:$K$108,"="&amp;AE$145,$B$45:$B$108,"="&amp;$B151)+SUMIFS($F$45:$F$108,$J$45:$J$108,"="&amp;AE$145,$B$45:$B$108,"="&amp;$B151),"")</f>
        <v/>
      </c>
      <c r="AF151" s="178" t="str">
        <f>IF('3f WHD'!AM$13&lt;&gt;"",SUMIFS($F$45:$F$108,$K$45:$K$108,"="&amp;AF$145,$B$45:$B$108,"="&amp;$B151)+SUMIFS($F$45:$F$108,$J$45:$J$108,"="&amp;AF$145,$B$45:$B$108,"="&amp;$B151),"")</f>
        <v/>
      </c>
      <c r="AG151" s="178" t="str">
        <f>IF('3f WHD'!AN$13&lt;&gt;"",SUMIFS($F$45:$F$108,$K$45:$K$108,"="&amp;AG$145,$B$45:$B$108,"="&amp;$B151)+SUMIFS($F$45:$F$108,$J$45:$J$108,"="&amp;AG$145,$B$45:$B$108,"="&amp;$B151),"")</f>
        <v/>
      </c>
      <c r="AH151" s="178" t="str">
        <f>IF('3f WHD'!AO$13&lt;&gt;"",SUMIFS($F$45:$F$108,$K$45:$K$108,"="&amp;AH$145,$B$45:$B$108,"="&amp;$B151)+SUMIFS($F$45:$F$108,$J$45:$J$108,"="&amp;AH$145,$B$45:$B$108,"="&amp;$B151),"")</f>
        <v/>
      </c>
      <c r="AI151" s="178" t="str">
        <f>IF('3f WHD'!AP$13&lt;&gt;"",SUMIFS($F$45:$F$108,$K$45:$K$108,"="&amp;AI$145,$B$45:$B$108,"="&amp;$B151)+SUMIFS($F$45:$F$108,$J$45:$J$108,"="&amp;AI$145,$B$45:$B$108,"="&amp;$B151),"")</f>
        <v/>
      </c>
      <c r="AJ151" s="178" t="str">
        <f>IF('3f WHD'!AQ$13&lt;&gt;"",SUMIFS($F$45:$F$108,$K$45:$K$108,"="&amp;AJ$145,$B$45:$B$108,"="&amp;$B151)+SUMIFS($F$45:$F$108,$J$45:$J$108,"="&amp;AJ$145,$B$45:$B$108,"="&amp;$B151),"")</f>
        <v/>
      </c>
      <c r="AK151" s="178" t="str">
        <f>IF('3f WHD'!AR$13&lt;&gt;"",SUMIFS($F$45:$F$108,$K$45:$K$108,"="&amp;AK$145,$B$45:$B$108,"="&amp;$B151)+SUMIFS($F$45:$F$108,$J$45:$J$108,"="&amp;AK$145,$B$45:$B$108,"="&amp;$B151),"")</f>
        <v/>
      </c>
      <c r="AL151" s="178" t="str">
        <f>IF('3f WHD'!AS$13&lt;&gt;"",SUMIFS($F$45:$F$108,$K$45:$K$108,"="&amp;AL$145,$B$45:$B$108,"="&amp;$B151)+SUMIFS($F$45:$F$108,$J$45:$J$108,"="&amp;AL$145,$B$45:$B$108,"="&amp;$B151),"")</f>
        <v/>
      </c>
      <c r="AM151" s="178" t="str">
        <f>IF('3f WHD'!AT$13&lt;&gt;"",SUMIFS($F$45:$F$108,$K$45:$K$108,"="&amp;AM$145,$B$45:$B$108,"="&amp;$B151)+SUMIFS($F$45:$F$108,$J$45:$J$108,"="&amp;AM$145,$B$45:$B$108,"="&amp;$B151),"")</f>
        <v/>
      </c>
      <c r="AN151" s="178" t="str">
        <f>IF('3f WHD'!AU$13&lt;&gt;"",SUMIFS($F$45:$F$108,$K$45:$K$108,"="&amp;AN$145,$B$45:$B$108,"="&amp;$B151)+SUMIFS($F$45:$F$108,$J$45:$J$108,"="&amp;AN$145,$B$45:$B$108,"="&amp;$B151),"")</f>
        <v/>
      </c>
      <c r="AO151" s="178" t="str">
        <f>IF('3f WHD'!AV$13&lt;&gt;"",SUMIFS($F$45:$F$108,$K$45:$K$108,"="&amp;AO$145,$B$45:$B$108,"="&amp;$B151)+SUMIFS($F$45:$F$108,$J$45:$J$108,"="&amp;AO$145,$B$45:$B$108,"="&amp;$B151),"")</f>
        <v/>
      </c>
      <c r="AP151" s="178" t="str">
        <f>IF('3f WHD'!AW$13&lt;&gt;"",SUMIFS($F$45:$F$108,$K$45:$K$108,"="&amp;AP$145,$B$45:$B$108,"="&amp;$B151)+SUMIFS($F$45:$F$108,$J$45:$J$108,"="&amp;AP$145,$B$45:$B$108,"="&amp;$B151),"")</f>
        <v/>
      </c>
      <c r="AQ151" s="178" t="str">
        <f>IF('3f WHD'!AX$13&lt;&gt;"",SUMIFS($F$45:$F$108,$K$45:$K$108,"="&amp;AQ$145,$B$45:$B$108,"="&amp;$B151)+SUMIFS($F$45:$F$108,$J$45:$J$108,"="&amp;AQ$145,$B$45:$B$108,"="&amp;$B151),"")</f>
        <v/>
      </c>
      <c r="AR151" s="178" t="str">
        <f>IF('3f WHD'!AY$13&lt;&gt;"",SUMIFS($F$45:$F$108,$K$45:$K$108,"="&amp;AR$145,$B$45:$B$108,"="&amp;$B151)+SUMIFS($F$45:$F$108,$J$45:$J$108,"="&amp;AR$145,$B$45:$B$108,"="&amp;$B151),"")</f>
        <v/>
      </c>
      <c r="AS151" s="178" t="str">
        <f>IF('3f WHD'!AZ$13&lt;&gt;"",SUMIFS($F$45:$F$108,$K$45:$K$108,"="&amp;AS$145,$B$45:$B$108,"="&amp;$B151)+SUMIFS($F$45:$F$108,$J$45:$J$108,"="&amp;AS$145,$B$45:$B$108,"="&amp;$B151),"")</f>
        <v/>
      </c>
      <c r="AT151" s="178" t="str">
        <f>IF('3f WHD'!BA$13&lt;&gt;"",SUMIFS($F$45:$F$108,$K$45:$K$108,"="&amp;AT$145,$B$45:$B$108,"="&amp;$B151)+SUMIFS($F$45:$F$108,$J$45:$J$108,"="&amp;AT$145,$B$45:$B$108,"="&amp;$B151),"")</f>
        <v/>
      </c>
      <c r="AU151" s="178" t="str">
        <f>IF('3f WHD'!BB$13&lt;&gt;"",SUMIFS($F$45:$F$108,$K$45:$K$108,"="&amp;AU$145,$B$45:$B$108,"="&amp;$B151)+SUMIFS($F$45:$F$108,$J$45:$J$108,"="&amp;AU$145,$B$45:$B$108,"="&amp;$B151),"")</f>
        <v/>
      </c>
      <c r="AV151" s="178" t="str">
        <f>IF('3f WHD'!BC$13&lt;&gt;"",SUMIFS($F$45:$F$108,$K$45:$K$108,"="&amp;AV$145,$B$45:$B$108,"="&amp;$B151)+SUMIFS($F$45:$F$108,$J$45:$J$108,"="&amp;AV$145,$B$45:$B$108,"="&amp;$B151),"")</f>
        <v/>
      </c>
      <c r="AW151" s="178" t="str">
        <f>IF('3f WHD'!BD$13&lt;&gt;"",SUMIFS($F$45:$F$108,$K$45:$K$108,"="&amp;AW$145,$B$45:$B$108,"="&amp;$B151)+SUMIFS($F$45:$F$108,$J$45:$J$108,"="&amp;AW$145,$B$45:$B$108,"="&amp;$B151),"")</f>
        <v/>
      </c>
      <c r="AX151" s="178" t="str">
        <f>IF('3f WHD'!BE$13&lt;&gt;"",SUMIFS($F$45:$F$108,$K$45:$K$108,"="&amp;AX$145,$B$45:$B$108,"="&amp;$B151)+SUMIFS($F$45:$F$108,$J$45:$J$108,"="&amp;AX$145,$B$45:$B$108,"="&amp;$B151),"")</f>
        <v/>
      </c>
      <c r="AY151" s="178" t="str">
        <f>IF('3f WHD'!BF$13&lt;&gt;"",SUMIFS($F$45:$F$108,$K$45:$K$108,"="&amp;AY$145,$B$45:$B$108,"="&amp;$B151)+SUMIFS($F$45:$F$108,$J$45:$J$108,"="&amp;AY$145,$B$45:$B$108,"="&amp;$B151),"")</f>
        <v/>
      </c>
    </row>
    <row r="152" spans="2:51">
      <c r="B152" s="156">
        <v>12</v>
      </c>
      <c r="C152" s="156"/>
      <c r="D152" s="178">
        <f>IF('3f WHD'!K$13&lt;&gt;"",SUMIFS($F$45:$F$108,$K$45:$K$108,"="&amp;D$145,$B$45:$B$108,"="&amp;$B152)+SUMIFS($F$45:$F$108,$J$45:$J$108,"="&amp;D$145,$B$45:$B$108,"="&amp;$B152),"")</f>
        <v>0</v>
      </c>
      <c r="E152" s="178">
        <f>IF('3f WHD'!L$13&lt;&gt;"",SUMIFS($F$45:$F$108,$K$45:$K$108,"="&amp;E$145,$B$45:$B$108,"="&amp;$B152)+SUMIFS($F$45:$F$108,$J$45:$J$108,"="&amp;E$145,$B$45:$B$108,"="&amp;$B152),"")</f>
        <v>0</v>
      </c>
      <c r="F152" s="178">
        <f>IF('3f WHD'!M$13&lt;&gt;"",SUMIFS($F$45:$F$108,$K$45:$K$108,"="&amp;F$145,$B$45:$B$108,"="&amp;$B152)+SUMIFS($F$45:$F$108,$J$45:$J$108,"="&amp;F$145,$B$45:$B$108,"="&amp;$B152),"")</f>
        <v>0</v>
      </c>
      <c r="G152" s="178">
        <f>IF('3f WHD'!N$13&lt;&gt;"",SUMIFS($F$45:$F$108,$K$45:$K$108,"="&amp;G$145,$B$45:$B$108,"="&amp;$B152)+SUMIFS($F$45:$F$108,$J$45:$J$108,"="&amp;G$145,$B$45:$B$108,"="&amp;$B152),"")</f>
        <v>0</v>
      </c>
      <c r="H152" s="178">
        <f>IF('3f WHD'!O$13&lt;&gt;"",SUMIFS($F$45:$F$108,$K$45:$K$108,"="&amp;H$145,$B$45:$B$108,"="&amp;$B152)+SUMIFS($F$45:$F$108,$J$45:$J$108,"="&amp;H$145,$B$45:$B$108,"="&amp;$B152),"")</f>
        <v>0</v>
      </c>
      <c r="I152" s="164"/>
      <c r="J152" s="178">
        <f>IF('3f WHD'!Q$13&lt;&gt;"",SUMIFS($F$45:$F$108,$K$45:$K$108,"="&amp;J$145,$B$45:$B$108,"="&amp;$B152)+SUMIFS($F$45:$F$108,$J$45:$J$108,"="&amp;J$145,$B$45:$B$108,"="&amp;$B152),"")</f>
        <v>0</v>
      </c>
      <c r="K152" s="178">
        <f>IF('3f WHD'!R$13&lt;&gt;"",SUMIFS($F$45:$F$108,$K$45:$K$108,"="&amp;K$145,$B$45:$B$108,"="&amp;$B152)+SUMIFS($F$45:$F$108,$J$45:$J$108,"="&amp;K$145,$B$45:$B$108,"="&amp;$B152),"")</f>
        <v>0</v>
      </c>
      <c r="L152" s="178">
        <f>IF('3f WHD'!S$13&lt;&gt;"",SUMIFS($F$45:$F$108,$K$45:$K$108,"="&amp;L$145,$B$45:$B$108,"="&amp;$B152)+SUMIFS($F$45:$F$108,$J$45:$J$108,"="&amp;L$145,$B$45:$B$108,"="&amp;$B152),"")</f>
        <v>0</v>
      </c>
      <c r="M152" s="178">
        <f>IF('3f WHD'!T$13&lt;&gt;"",SUMIFS($F$45:$F$108,$K$45:$K$108,"="&amp;M$145,$B$45:$B$108,"="&amp;$B152)+SUMIFS($F$45:$F$108,$J$45:$J$108,"="&amp;M$145,$B$45:$B$108,"="&amp;$B152),"")</f>
        <v>0</v>
      </c>
      <c r="N152" s="178">
        <f>IF('3f WHD'!U$13&lt;&gt;"",SUMIFS($F$45:$F$108,$K$45:$K$108,"="&amp;N$145,$B$45:$B$108,"="&amp;$B152)+SUMIFS($F$45:$F$108,$J$45:$J$108,"="&amp;N$145,$B$45:$B$108,"="&amp;$B152),"")</f>
        <v>0</v>
      </c>
      <c r="O152" s="178">
        <f>IF('3f WHD'!V$13&lt;&gt;"",SUMIFS($F$45:$F$108,$K$45:$K$108,"="&amp;O$145,$B$45:$B$108,"="&amp;$B152)+SUMIFS($F$45:$F$108,$J$45:$J$108,"="&amp;O$145,$B$45:$B$108,"="&amp;$B152),"")</f>
        <v>0</v>
      </c>
      <c r="P152" s="178">
        <f>IF('3f WHD'!W$13&lt;&gt;"",SUMIFS($F$45:$F$108,$K$45:$K$108,"="&amp;P$145,$B$45:$B$108,"="&amp;$B152)+SUMIFS($F$45:$F$108,$J$45:$J$108,"="&amp;P$145,$B$45:$B$108,"="&amp;$B152),"")</f>
        <v>0</v>
      </c>
      <c r="Q152" s="178">
        <f>IF('3f WHD'!X$13&lt;&gt;"",SUMIFS($F$45:$F$108,$K$45:$K$108,"="&amp;Q$145,$B$45:$B$108,"="&amp;$B152)+SUMIFS($F$45:$F$108,$J$45:$J$108,"="&amp;Q$145,$B$45:$B$108,"="&amp;$B152),"")</f>
        <v>714661286.86000001</v>
      </c>
      <c r="R152" s="164"/>
      <c r="S152" s="178">
        <f>IF('3f WHD'!AA$13&lt;&gt;"",SUMIFS($F$45:$F$108,$K$45:$K$108,"="&amp;T$145,$B$45:$B$108,"="&amp;$B152)+SUMIFS($F$45:$F$108,$J$45:$J$108,"="&amp;T$145,$B$45:$B$108,"="&amp;$B152),"")</f>
        <v>1271172891.8600001</v>
      </c>
      <c r="T152" s="178">
        <f>IF('3f WHD'!AA$13&lt;&gt;"",SUMIFS($F$45:$F$108,$K$45:$K$108,"="&amp;T$145,$B$45:$B$108,"="&amp;$B152)+SUMIFS($F$45:$F$108,$J$45:$J$108,"="&amp;T$145,$B$45:$B$108,"="&amp;$B152),"")</f>
        <v>1271172891.8600001</v>
      </c>
      <c r="U152" s="178">
        <f>IF('3f WHD'!AC$13&lt;&gt;"",SUMIFS($F$45:$F$108,$K$45:$K$108,"="&amp;V$145,$B$45:$B$108,"="&amp;$B152)+SUMIFS($F$45:$F$108,$J$45:$J$108,"="&amp;V$145,$B$45:$B$108,"="&amp;$B152),"")</f>
        <v>556511605</v>
      </c>
      <c r="V152" s="178">
        <f>IF('3f WHD'!AC$13&lt;&gt;"",SUMIFS($F$45:$F$108,$K$45:$K$108,"="&amp;V$145,$B$45:$B$108,"="&amp;$B152)+SUMIFS($F$45:$F$108,$J$45:$J$108,"="&amp;V$145,$B$45:$B$108,"="&amp;$B152),"")</f>
        <v>556511605</v>
      </c>
      <c r="W152" s="178">
        <f>IF('3f WHD'!AD$13&lt;&gt;"",SUMIFS($F$45:$F$108,$K$45:$K$108,"="&amp;W$145,$B$45:$B$108,"="&amp;$B152)+SUMIFS($F$45:$F$108,$J$45:$J$108,"="&amp;W$145,$B$45:$B$108,"="&amp;$B152),"")</f>
        <v>0</v>
      </c>
      <c r="X152" s="178">
        <f>IF('3f WHD'!AE$13&lt;&gt;"",SUMIFS($F$45:$F$108,$K$45:$K$108,"="&amp;X$145,$B$45:$B$108,"="&amp;$B152)+SUMIFS($F$45:$F$108,$J$45:$J$108,"="&amp;X$145,$B$45:$B$108,"="&amp;$B152),"")</f>
        <v>0</v>
      </c>
      <c r="Y152" s="178">
        <f>IF('3f WHD'!AF$13&lt;&gt;"",SUMIFS($F$45:$F$108,$K$45:$K$108,"="&amp;Y$145,$B$45:$B$108,"="&amp;$B152)+SUMIFS($F$45:$F$108,$J$45:$J$108,"="&amp;Y$145,$B$45:$B$108,"="&amp;$B152),"")</f>
        <v>0</v>
      </c>
      <c r="Z152" s="178">
        <f>IF('3f WHD'!AG$13&lt;&gt;"",SUMIFS($F$45:$F$108,$K$45:$K$108,"="&amp;Z$145,$B$45:$B$108,"="&amp;$B152)+SUMIFS($F$45:$F$108,$J$45:$J$108,"="&amp;Z$145,$B$45:$B$108,"="&amp;$B152),"")</f>
        <v>0</v>
      </c>
      <c r="AA152" s="178">
        <f>IF('3f WHD'!AH$13&lt;&gt;"",SUMIFS($F$45:$F$108,$K$45:$K$108,"="&amp;AA$145,$B$45:$B$108,"="&amp;$B152)+SUMIFS($F$45:$F$108,$J$45:$J$108,"="&amp;AA$145,$B$45:$B$108,"="&amp;$B152),"")</f>
        <v>0</v>
      </c>
      <c r="AB152" s="178">
        <f>IF('3f WHD'!AI$13&lt;&gt;"",SUMIFS($F$45:$F$108,$K$45:$K$108,"="&amp;AB$145,$B$45:$B$108,"="&amp;$B152)+SUMIFS($F$45:$F$108,$J$45:$J$108,"="&amp;AB$145,$B$45:$B$108,"="&amp;$B152),"")</f>
        <v>0</v>
      </c>
      <c r="AC152" s="178">
        <f>IF('3f WHD'!AJ$13&lt;&gt;"",SUMIFS($F$45:$F$108,$K$45:$K$108,"="&amp;AC$145,$B$45:$B$108,"="&amp;$B152)+SUMIFS($F$45:$F$108,$J$45:$J$108,"="&amp;AC$145,$B$45:$B$108,"="&amp;$B152),"")</f>
        <v>0</v>
      </c>
      <c r="AD152" s="178" t="str">
        <f>IF('3f WHD'!AK$13&lt;&gt;"",SUMIFS($F$45:$F$108,$K$45:$K$108,"="&amp;AD$145,$B$45:$B$108,"="&amp;$B152)+SUMIFS($F$45:$F$108,$J$45:$J$108,"="&amp;AD$145,$B$45:$B$108,"="&amp;$B152),"")</f>
        <v/>
      </c>
      <c r="AE152" s="178" t="str">
        <f>IF('3f WHD'!AL$13&lt;&gt;"",SUMIFS($F$45:$F$108,$K$45:$K$108,"="&amp;AE$145,$B$45:$B$108,"="&amp;$B152)+SUMIFS($F$45:$F$108,$J$45:$J$108,"="&amp;AE$145,$B$45:$B$108,"="&amp;$B152),"")</f>
        <v/>
      </c>
      <c r="AF152" s="178" t="str">
        <f>IF('3f WHD'!AM$13&lt;&gt;"",SUMIFS($F$45:$F$108,$K$45:$K$108,"="&amp;AF$145,$B$45:$B$108,"="&amp;$B152)+SUMIFS($F$45:$F$108,$J$45:$J$108,"="&amp;AF$145,$B$45:$B$108,"="&amp;$B152),"")</f>
        <v/>
      </c>
      <c r="AG152" s="178" t="str">
        <f>IF('3f WHD'!AN$13&lt;&gt;"",SUMIFS($F$45:$F$108,$K$45:$K$108,"="&amp;AG$145,$B$45:$B$108,"="&amp;$B152)+SUMIFS($F$45:$F$108,$J$45:$J$108,"="&amp;AG$145,$B$45:$B$108,"="&amp;$B152),"")</f>
        <v/>
      </c>
      <c r="AH152" s="178" t="str">
        <f>IF('3f WHD'!AO$13&lt;&gt;"",SUMIFS($F$45:$F$108,$K$45:$K$108,"="&amp;AH$145,$B$45:$B$108,"="&amp;$B152)+SUMIFS($F$45:$F$108,$J$45:$J$108,"="&amp;AH$145,$B$45:$B$108,"="&amp;$B152),"")</f>
        <v/>
      </c>
      <c r="AI152" s="178" t="str">
        <f>IF('3f WHD'!AP$13&lt;&gt;"",SUMIFS($F$45:$F$108,$K$45:$K$108,"="&amp;AI$145,$B$45:$B$108,"="&amp;$B152)+SUMIFS($F$45:$F$108,$J$45:$J$108,"="&amp;AI$145,$B$45:$B$108,"="&amp;$B152),"")</f>
        <v/>
      </c>
      <c r="AJ152" s="178" t="str">
        <f>IF('3f WHD'!AQ$13&lt;&gt;"",SUMIFS($F$45:$F$108,$K$45:$K$108,"="&amp;AJ$145,$B$45:$B$108,"="&amp;$B152)+SUMIFS($F$45:$F$108,$J$45:$J$108,"="&amp;AJ$145,$B$45:$B$108,"="&amp;$B152),"")</f>
        <v/>
      </c>
      <c r="AK152" s="178" t="str">
        <f>IF('3f WHD'!AR$13&lt;&gt;"",SUMIFS($F$45:$F$108,$K$45:$K$108,"="&amp;AK$145,$B$45:$B$108,"="&amp;$B152)+SUMIFS($F$45:$F$108,$J$45:$J$108,"="&amp;AK$145,$B$45:$B$108,"="&amp;$B152),"")</f>
        <v/>
      </c>
      <c r="AL152" s="178" t="str">
        <f>IF('3f WHD'!AS$13&lt;&gt;"",SUMIFS($F$45:$F$108,$K$45:$K$108,"="&amp;AL$145,$B$45:$B$108,"="&amp;$B152)+SUMIFS($F$45:$F$108,$J$45:$J$108,"="&amp;AL$145,$B$45:$B$108,"="&amp;$B152),"")</f>
        <v/>
      </c>
      <c r="AM152" s="178" t="str">
        <f>IF('3f WHD'!AT$13&lt;&gt;"",SUMIFS($F$45:$F$108,$K$45:$K$108,"="&amp;AM$145,$B$45:$B$108,"="&amp;$B152)+SUMIFS($F$45:$F$108,$J$45:$J$108,"="&amp;AM$145,$B$45:$B$108,"="&amp;$B152),"")</f>
        <v/>
      </c>
      <c r="AN152" s="178" t="str">
        <f>IF('3f WHD'!AU$13&lt;&gt;"",SUMIFS($F$45:$F$108,$K$45:$K$108,"="&amp;AN$145,$B$45:$B$108,"="&amp;$B152)+SUMIFS($F$45:$F$108,$J$45:$J$108,"="&amp;AN$145,$B$45:$B$108,"="&amp;$B152),"")</f>
        <v/>
      </c>
      <c r="AO152" s="178" t="str">
        <f>IF('3f WHD'!AV$13&lt;&gt;"",SUMIFS($F$45:$F$108,$K$45:$K$108,"="&amp;AO$145,$B$45:$B$108,"="&amp;$B152)+SUMIFS($F$45:$F$108,$J$45:$J$108,"="&amp;AO$145,$B$45:$B$108,"="&amp;$B152),"")</f>
        <v/>
      </c>
      <c r="AP152" s="178" t="str">
        <f>IF('3f WHD'!AW$13&lt;&gt;"",SUMIFS($F$45:$F$108,$K$45:$K$108,"="&amp;AP$145,$B$45:$B$108,"="&amp;$B152)+SUMIFS($F$45:$F$108,$J$45:$J$108,"="&amp;AP$145,$B$45:$B$108,"="&amp;$B152),"")</f>
        <v/>
      </c>
      <c r="AQ152" s="178" t="str">
        <f>IF('3f WHD'!AX$13&lt;&gt;"",SUMIFS($F$45:$F$108,$K$45:$K$108,"="&amp;AQ$145,$B$45:$B$108,"="&amp;$B152)+SUMIFS($F$45:$F$108,$J$45:$J$108,"="&amp;AQ$145,$B$45:$B$108,"="&amp;$B152),"")</f>
        <v/>
      </c>
      <c r="AR152" s="178" t="str">
        <f>IF('3f WHD'!AY$13&lt;&gt;"",SUMIFS($F$45:$F$108,$K$45:$K$108,"="&amp;AR$145,$B$45:$B$108,"="&amp;$B152)+SUMIFS($F$45:$F$108,$J$45:$J$108,"="&amp;AR$145,$B$45:$B$108,"="&amp;$B152),"")</f>
        <v/>
      </c>
      <c r="AS152" s="178" t="str">
        <f>IF('3f WHD'!AZ$13&lt;&gt;"",SUMIFS($F$45:$F$108,$K$45:$K$108,"="&amp;AS$145,$B$45:$B$108,"="&amp;$B152)+SUMIFS($F$45:$F$108,$J$45:$J$108,"="&amp;AS$145,$B$45:$B$108,"="&amp;$B152),"")</f>
        <v/>
      </c>
      <c r="AT152" s="178" t="str">
        <f>IF('3f WHD'!BA$13&lt;&gt;"",SUMIFS($F$45:$F$108,$K$45:$K$108,"="&amp;AT$145,$B$45:$B$108,"="&amp;$B152)+SUMIFS($F$45:$F$108,$J$45:$J$108,"="&amp;AT$145,$B$45:$B$108,"="&amp;$B152),"")</f>
        <v/>
      </c>
      <c r="AU152" s="178" t="str">
        <f>IF('3f WHD'!BB$13&lt;&gt;"",SUMIFS($F$45:$F$108,$K$45:$K$108,"="&amp;AU$145,$B$45:$B$108,"="&amp;$B152)+SUMIFS($F$45:$F$108,$J$45:$J$108,"="&amp;AU$145,$B$45:$B$108,"="&amp;$B152),"")</f>
        <v/>
      </c>
      <c r="AV152" s="178" t="str">
        <f>IF('3f WHD'!BC$13&lt;&gt;"",SUMIFS($F$45:$F$108,$K$45:$K$108,"="&amp;AV$145,$B$45:$B$108,"="&amp;$B152)+SUMIFS($F$45:$F$108,$J$45:$J$108,"="&amp;AV$145,$B$45:$B$108,"="&amp;$B152),"")</f>
        <v/>
      </c>
      <c r="AW152" s="178" t="str">
        <f>IF('3f WHD'!BD$13&lt;&gt;"",SUMIFS($F$45:$F$108,$K$45:$K$108,"="&amp;AW$145,$B$45:$B$108,"="&amp;$B152)+SUMIFS($F$45:$F$108,$J$45:$J$108,"="&amp;AW$145,$B$45:$B$108,"="&amp;$B152),"")</f>
        <v/>
      </c>
      <c r="AX152" s="178" t="str">
        <f>IF('3f WHD'!BE$13&lt;&gt;"",SUMIFS($F$45:$F$108,$K$45:$K$108,"="&amp;AX$145,$B$45:$B$108,"="&amp;$B152)+SUMIFS($F$45:$F$108,$J$45:$J$108,"="&amp;AX$145,$B$45:$B$108,"="&amp;$B152),"")</f>
        <v/>
      </c>
      <c r="AY152" s="178" t="str">
        <f>IF('3f WHD'!BF$13&lt;&gt;"",SUMIFS($F$45:$F$108,$K$45:$K$108,"="&amp;AY$145,$B$45:$B$108,"="&amp;$B152)+SUMIFS($F$45:$F$108,$J$45:$J$108,"="&amp;AY$145,$B$45:$B$108,"="&amp;$B152),"")</f>
        <v/>
      </c>
    </row>
    <row r="153" spans="2:51">
      <c r="B153" s="156">
        <v>13</v>
      </c>
      <c r="C153" s="156"/>
      <c r="D153" s="178">
        <f>IF('3f WHD'!K$13&lt;&gt;"",SUMIFS($F$45:$F$108,$K$45:$K$108,"="&amp;D$145,$B$45:$B$108,"="&amp;$B153)+SUMIFS($F$45:$F$108,$J$45:$J$108,"="&amp;D$145,$B$45:$B$108,"="&amp;$B153),"")</f>
        <v>0</v>
      </c>
      <c r="E153" s="178">
        <f>IF('3f WHD'!L$13&lt;&gt;"",SUMIFS($F$45:$F$108,$K$45:$K$108,"="&amp;E$145,$B$45:$B$108,"="&amp;$B153)+SUMIFS($F$45:$F$108,$J$45:$J$108,"="&amp;E$145,$B$45:$B$108,"="&amp;$B153),"")</f>
        <v>0</v>
      </c>
      <c r="F153" s="178">
        <f>IF('3f WHD'!M$13&lt;&gt;"",SUMIFS($F$45:$F$108,$K$45:$K$108,"="&amp;F$145,$B$45:$B$108,"="&amp;$B153)+SUMIFS($F$45:$F$108,$J$45:$J$108,"="&amp;F$145,$B$45:$B$108,"="&amp;$B153),"")</f>
        <v>0</v>
      </c>
      <c r="G153" s="178">
        <f>IF('3f WHD'!N$13&lt;&gt;"",SUMIFS($F$45:$F$108,$K$45:$K$108,"="&amp;G$145,$B$45:$B$108,"="&amp;$B153)+SUMIFS($F$45:$F$108,$J$45:$J$108,"="&amp;G$145,$B$45:$B$108,"="&amp;$B153),"")</f>
        <v>0</v>
      </c>
      <c r="H153" s="178">
        <f>IF('3f WHD'!O$13&lt;&gt;"",SUMIFS($F$45:$F$108,$K$45:$K$108,"="&amp;H$145,$B$45:$B$108,"="&amp;$B153)+SUMIFS($F$45:$F$108,$J$45:$J$108,"="&amp;H$145,$B$45:$B$108,"="&amp;$B153),"")</f>
        <v>0</v>
      </c>
      <c r="I153" s="164"/>
      <c r="J153" s="178">
        <f>IF('3f WHD'!Q$13&lt;&gt;"",SUMIFS($F$45:$F$108,$K$45:$K$108,"="&amp;J$145,$B$45:$B$108,"="&amp;$B153)+SUMIFS($F$45:$F$108,$J$45:$J$108,"="&amp;J$145,$B$45:$B$108,"="&amp;$B153),"")</f>
        <v>0</v>
      </c>
      <c r="K153" s="178">
        <f>IF('3f WHD'!R$13&lt;&gt;"",SUMIFS($F$45:$F$108,$K$45:$K$108,"="&amp;K$145,$B$45:$B$108,"="&amp;$B153)+SUMIFS($F$45:$F$108,$J$45:$J$108,"="&amp;K$145,$B$45:$B$108,"="&amp;$B153),"")</f>
        <v>0</v>
      </c>
      <c r="L153" s="178">
        <f>IF('3f WHD'!S$13&lt;&gt;"",SUMIFS($F$45:$F$108,$K$45:$K$108,"="&amp;L$145,$B$45:$B$108,"="&amp;$B153)+SUMIFS($F$45:$F$108,$J$45:$J$108,"="&amp;L$145,$B$45:$B$108,"="&amp;$B153),"")</f>
        <v>0</v>
      </c>
      <c r="M153" s="178">
        <f>IF('3f WHD'!T$13&lt;&gt;"",SUMIFS($F$45:$F$108,$K$45:$K$108,"="&amp;M$145,$B$45:$B$108,"="&amp;$B153)+SUMIFS($F$45:$F$108,$J$45:$J$108,"="&amp;M$145,$B$45:$B$108,"="&amp;$B153),"")</f>
        <v>0</v>
      </c>
      <c r="N153" s="178">
        <f>IF('3f WHD'!U$13&lt;&gt;"",SUMIFS($F$45:$F$108,$K$45:$K$108,"="&amp;N$145,$B$45:$B$108,"="&amp;$B153)+SUMIFS($F$45:$F$108,$J$45:$J$108,"="&amp;N$145,$B$45:$B$108,"="&amp;$B153),"")</f>
        <v>0</v>
      </c>
      <c r="O153" s="178">
        <f>IF('3f WHD'!V$13&lt;&gt;"",SUMIFS($F$45:$F$108,$K$45:$K$108,"="&amp;O$145,$B$45:$B$108,"="&amp;$B153)+SUMIFS($F$45:$F$108,$J$45:$J$108,"="&amp;O$145,$B$45:$B$108,"="&amp;$B153),"")</f>
        <v>0</v>
      </c>
      <c r="P153" s="178">
        <f>IF('3f WHD'!W$13&lt;&gt;"",SUMIFS($F$45:$F$108,$K$45:$K$108,"="&amp;P$145,$B$45:$B$108,"="&amp;$B153)+SUMIFS($F$45:$F$108,$J$45:$J$108,"="&amp;P$145,$B$45:$B$108,"="&amp;$B153),"")</f>
        <v>0</v>
      </c>
      <c r="Q153" s="178">
        <f>IF('3f WHD'!X$13&lt;&gt;"",SUMIFS($F$45:$F$108,$K$45:$K$108,"="&amp;Q$145,$B$45:$B$108,"="&amp;$B153)+SUMIFS($F$45:$F$108,$J$45:$J$108,"="&amp;Q$145,$B$45:$B$108,"="&amp;$B153),"")</f>
        <v>0</v>
      </c>
      <c r="R153" s="164"/>
      <c r="S153" s="178">
        <f>IF('3f WHD'!AA$13&lt;&gt;"",SUMIFS($F$45:$F$108,$K$45:$K$108,"="&amp;T$145,$B$45:$B$108,"="&amp;$B153)+SUMIFS($F$45:$F$108,$J$45:$J$108,"="&amp;T$145,$B$45:$B$108,"="&amp;$B153),"")</f>
        <v>0</v>
      </c>
      <c r="T153" s="178">
        <f>IF('3f WHD'!AA$13&lt;&gt;"",SUMIFS($F$45:$F$108,$K$45:$K$108,"="&amp;T$145,$B$45:$B$108,"="&amp;$B153)+SUMIFS($F$45:$F$108,$J$45:$J$108,"="&amp;T$145,$B$45:$B$108,"="&amp;$B153),"")</f>
        <v>0</v>
      </c>
      <c r="U153" s="178">
        <f>IF('3f WHD'!AC$13&lt;&gt;"",SUMIFS($F$45:$F$108,$K$45:$K$108,"="&amp;V$145,$B$45:$B$108,"="&amp;$B153)+SUMIFS($F$45:$F$108,$J$45:$J$108,"="&amp;V$145,$B$45:$B$108,"="&amp;$B153),"")</f>
        <v>766258612.68000007</v>
      </c>
      <c r="V153" s="178">
        <f>IF('3f WHD'!AC$13&lt;&gt;"",SUMIFS($F$45:$F$108,$K$45:$K$108,"="&amp;V$145,$B$45:$B$108,"="&amp;$B153)+SUMIFS($F$45:$F$108,$J$45:$J$108,"="&amp;V$145,$B$45:$B$108,"="&amp;$B153),"")</f>
        <v>766258612.68000007</v>
      </c>
      <c r="W153" s="178">
        <f>IF('3f WHD'!AD$13&lt;&gt;"",SUMIFS($F$45:$F$108,$K$45:$K$108,"="&amp;W$145,$B$45:$B$108,"="&amp;$B153)+SUMIFS($F$45:$F$108,$J$45:$J$108,"="&amp;W$145,$B$45:$B$108,"="&amp;$B153),"")</f>
        <v>1447851898.6800001</v>
      </c>
      <c r="X153" s="178">
        <f>IF('3f WHD'!AE$13&lt;&gt;"",SUMIFS($F$45:$F$108,$K$45:$K$108,"="&amp;X$145,$B$45:$B$108,"="&amp;$B153)+SUMIFS($F$45:$F$108,$J$45:$J$108,"="&amp;X$145,$B$45:$B$108,"="&amp;$B153),"")</f>
        <v>1447851898.6800001</v>
      </c>
      <c r="Y153" s="178">
        <f>IF('3f WHD'!AF$13&lt;&gt;"",SUMIFS($F$45:$F$108,$K$45:$K$108,"="&amp;Y$145,$B$45:$B$108,"="&amp;$B153)+SUMIFS($F$45:$F$108,$J$45:$J$108,"="&amp;Y$145,$B$45:$B$108,"="&amp;$B153),"")</f>
        <v>681593286</v>
      </c>
      <c r="Z153" s="178">
        <f>IF('3f WHD'!AG$13&lt;&gt;"",SUMIFS($F$45:$F$108,$K$45:$K$108,"="&amp;Z$145,$B$45:$B$108,"="&amp;$B153)+SUMIFS($F$45:$F$108,$J$45:$J$108,"="&amp;Z$145,$B$45:$B$108,"="&amp;$B153),"")</f>
        <v>681593286</v>
      </c>
      <c r="AA153" s="178">
        <f>IF('3f WHD'!AH$13&lt;&gt;"",SUMIFS($F$45:$F$108,$K$45:$K$108,"="&amp;AA$145,$B$45:$B$108,"="&amp;$B153)+SUMIFS($F$45:$F$108,$J$45:$J$108,"="&amp;AA$145,$B$45:$B$108,"="&amp;$B153),"")</f>
        <v>0</v>
      </c>
      <c r="AB153" s="178">
        <f>IF('3f WHD'!AI$13&lt;&gt;"",SUMIFS($F$45:$F$108,$K$45:$K$108,"="&amp;AB$145,$B$45:$B$108,"="&amp;$B153)+SUMIFS($F$45:$F$108,$J$45:$J$108,"="&amp;AB$145,$B$45:$B$108,"="&amp;$B153),"")</f>
        <v>0</v>
      </c>
      <c r="AC153" s="178">
        <f>IF('3f WHD'!AJ$13&lt;&gt;"",SUMIFS($F$45:$F$108,$K$45:$K$108,"="&amp;AC$145,$B$45:$B$108,"="&amp;$B153)+SUMIFS($F$45:$F$108,$J$45:$J$108,"="&amp;AC$145,$B$45:$B$108,"="&amp;$B153),"")</f>
        <v>0</v>
      </c>
      <c r="AD153" s="178" t="str">
        <f>IF('3f WHD'!AK$13&lt;&gt;"",SUMIFS($F$45:$F$108,$K$45:$K$108,"="&amp;AD$145,$B$45:$B$108,"="&amp;$B153)+SUMIFS($F$45:$F$108,$J$45:$J$108,"="&amp;AD$145,$B$45:$B$108,"="&amp;$B153),"")</f>
        <v/>
      </c>
      <c r="AE153" s="178" t="str">
        <f>IF('3f WHD'!AL$13&lt;&gt;"",SUMIFS($F$45:$F$108,$K$45:$K$108,"="&amp;AE$145,$B$45:$B$108,"="&amp;$B153)+SUMIFS($F$45:$F$108,$J$45:$J$108,"="&amp;AE$145,$B$45:$B$108,"="&amp;$B153),"")</f>
        <v/>
      </c>
      <c r="AF153" s="178" t="str">
        <f>IF('3f WHD'!AM$13&lt;&gt;"",SUMIFS($F$45:$F$108,$K$45:$K$108,"="&amp;AF$145,$B$45:$B$108,"="&amp;$B153)+SUMIFS($F$45:$F$108,$J$45:$J$108,"="&amp;AF$145,$B$45:$B$108,"="&amp;$B153),"")</f>
        <v/>
      </c>
      <c r="AG153" s="178" t="str">
        <f>IF('3f WHD'!AN$13&lt;&gt;"",SUMIFS($F$45:$F$108,$K$45:$K$108,"="&amp;AG$145,$B$45:$B$108,"="&amp;$B153)+SUMIFS($F$45:$F$108,$J$45:$J$108,"="&amp;AG$145,$B$45:$B$108,"="&amp;$B153),"")</f>
        <v/>
      </c>
      <c r="AH153" s="178" t="str">
        <f>IF('3f WHD'!AO$13&lt;&gt;"",SUMIFS($F$45:$F$108,$K$45:$K$108,"="&amp;AH$145,$B$45:$B$108,"="&amp;$B153)+SUMIFS($F$45:$F$108,$J$45:$J$108,"="&amp;AH$145,$B$45:$B$108,"="&amp;$B153),"")</f>
        <v/>
      </c>
      <c r="AI153" s="178" t="str">
        <f>IF('3f WHD'!AP$13&lt;&gt;"",SUMIFS($F$45:$F$108,$K$45:$K$108,"="&amp;AI$145,$B$45:$B$108,"="&amp;$B153)+SUMIFS($F$45:$F$108,$J$45:$J$108,"="&amp;AI$145,$B$45:$B$108,"="&amp;$B153),"")</f>
        <v/>
      </c>
      <c r="AJ153" s="178" t="str">
        <f>IF('3f WHD'!AQ$13&lt;&gt;"",SUMIFS($F$45:$F$108,$K$45:$K$108,"="&amp;AJ$145,$B$45:$B$108,"="&amp;$B153)+SUMIFS($F$45:$F$108,$J$45:$J$108,"="&amp;AJ$145,$B$45:$B$108,"="&amp;$B153),"")</f>
        <v/>
      </c>
      <c r="AK153" s="178" t="str">
        <f>IF('3f WHD'!AR$13&lt;&gt;"",SUMIFS($F$45:$F$108,$K$45:$K$108,"="&amp;AK$145,$B$45:$B$108,"="&amp;$B153)+SUMIFS($F$45:$F$108,$J$45:$J$108,"="&amp;AK$145,$B$45:$B$108,"="&amp;$B153),"")</f>
        <v/>
      </c>
      <c r="AL153" s="178" t="str">
        <f>IF('3f WHD'!AS$13&lt;&gt;"",SUMIFS($F$45:$F$108,$K$45:$K$108,"="&amp;AL$145,$B$45:$B$108,"="&amp;$B153)+SUMIFS($F$45:$F$108,$J$45:$J$108,"="&amp;AL$145,$B$45:$B$108,"="&amp;$B153),"")</f>
        <v/>
      </c>
      <c r="AM153" s="178" t="str">
        <f>IF('3f WHD'!AT$13&lt;&gt;"",SUMIFS($F$45:$F$108,$K$45:$K$108,"="&amp;AM$145,$B$45:$B$108,"="&amp;$B153)+SUMIFS($F$45:$F$108,$J$45:$J$108,"="&amp;AM$145,$B$45:$B$108,"="&amp;$B153),"")</f>
        <v/>
      </c>
      <c r="AN153" s="178" t="str">
        <f>IF('3f WHD'!AU$13&lt;&gt;"",SUMIFS($F$45:$F$108,$K$45:$K$108,"="&amp;AN$145,$B$45:$B$108,"="&amp;$B153)+SUMIFS($F$45:$F$108,$J$45:$J$108,"="&amp;AN$145,$B$45:$B$108,"="&amp;$B153),"")</f>
        <v/>
      </c>
      <c r="AO153" s="178" t="str">
        <f>IF('3f WHD'!AV$13&lt;&gt;"",SUMIFS($F$45:$F$108,$K$45:$K$108,"="&amp;AO$145,$B$45:$B$108,"="&amp;$B153)+SUMIFS($F$45:$F$108,$J$45:$J$108,"="&amp;AO$145,$B$45:$B$108,"="&amp;$B153),"")</f>
        <v/>
      </c>
      <c r="AP153" s="178" t="str">
        <f>IF('3f WHD'!AW$13&lt;&gt;"",SUMIFS($F$45:$F$108,$K$45:$K$108,"="&amp;AP$145,$B$45:$B$108,"="&amp;$B153)+SUMIFS($F$45:$F$108,$J$45:$J$108,"="&amp;AP$145,$B$45:$B$108,"="&amp;$B153),"")</f>
        <v/>
      </c>
      <c r="AQ153" s="178" t="str">
        <f>IF('3f WHD'!AX$13&lt;&gt;"",SUMIFS($F$45:$F$108,$K$45:$K$108,"="&amp;AQ$145,$B$45:$B$108,"="&amp;$B153)+SUMIFS($F$45:$F$108,$J$45:$J$108,"="&amp;AQ$145,$B$45:$B$108,"="&amp;$B153),"")</f>
        <v/>
      </c>
      <c r="AR153" s="178" t="str">
        <f>IF('3f WHD'!AY$13&lt;&gt;"",SUMIFS($F$45:$F$108,$K$45:$K$108,"="&amp;AR$145,$B$45:$B$108,"="&amp;$B153)+SUMIFS($F$45:$F$108,$J$45:$J$108,"="&amp;AR$145,$B$45:$B$108,"="&amp;$B153),"")</f>
        <v/>
      </c>
      <c r="AS153" s="178" t="str">
        <f>IF('3f WHD'!AZ$13&lt;&gt;"",SUMIFS($F$45:$F$108,$K$45:$K$108,"="&amp;AS$145,$B$45:$B$108,"="&amp;$B153)+SUMIFS($F$45:$F$108,$J$45:$J$108,"="&amp;AS$145,$B$45:$B$108,"="&amp;$B153),"")</f>
        <v/>
      </c>
      <c r="AT153" s="178" t="str">
        <f>IF('3f WHD'!BA$13&lt;&gt;"",SUMIFS($F$45:$F$108,$K$45:$K$108,"="&amp;AT$145,$B$45:$B$108,"="&amp;$B153)+SUMIFS($F$45:$F$108,$J$45:$J$108,"="&amp;AT$145,$B$45:$B$108,"="&amp;$B153),"")</f>
        <v/>
      </c>
      <c r="AU153" s="178" t="str">
        <f>IF('3f WHD'!BB$13&lt;&gt;"",SUMIFS($F$45:$F$108,$K$45:$K$108,"="&amp;AU$145,$B$45:$B$108,"="&amp;$B153)+SUMIFS($F$45:$F$108,$J$45:$J$108,"="&amp;AU$145,$B$45:$B$108,"="&amp;$B153),"")</f>
        <v/>
      </c>
      <c r="AV153" s="178" t="str">
        <f>IF('3f WHD'!BC$13&lt;&gt;"",SUMIFS($F$45:$F$108,$K$45:$K$108,"="&amp;AV$145,$B$45:$B$108,"="&amp;$B153)+SUMIFS($F$45:$F$108,$J$45:$J$108,"="&amp;AV$145,$B$45:$B$108,"="&amp;$B153),"")</f>
        <v/>
      </c>
      <c r="AW153" s="178" t="str">
        <f>IF('3f WHD'!BD$13&lt;&gt;"",SUMIFS($F$45:$F$108,$K$45:$K$108,"="&amp;AW$145,$B$45:$B$108,"="&amp;$B153)+SUMIFS($F$45:$F$108,$J$45:$J$108,"="&amp;AW$145,$B$45:$B$108,"="&amp;$B153),"")</f>
        <v/>
      </c>
      <c r="AX153" s="178" t="str">
        <f>IF('3f WHD'!BE$13&lt;&gt;"",SUMIFS($F$45:$F$108,$K$45:$K$108,"="&amp;AX$145,$B$45:$B$108,"="&amp;$B153)+SUMIFS($F$45:$F$108,$J$45:$J$108,"="&amp;AX$145,$B$45:$B$108,"="&amp;$B153),"")</f>
        <v/>
      </c>
      <c r="AY153" s="178" t="str">
        <f>IF('3f WHD'!BF$13&lt;&gt;"",SUMIFS($F$45:$F$108,$K$45:$K$108,"="&amp;AY$145,$B$45:$B$108,"="&amp;$B153)+SUMIFS($F$45:$F$108,$J$45:$J$108,"="&amp;AY$145,$B$45:$B$108,"="&amp;$B153),"")</f>
        <v/>
      </c>
    </row>
    <row r="154" spans="2:51">
      <c r="B154" s="156">
        <v>14</v>
      </c>
      <c r="C154" s="156"/>
      <c r="D154" s="178">
        <f>IF('3f WHD'!K$13&lt;&gt;"",SUMIFS($F$45:$F$108,$K$45:$K$108,"="&amp;D$145,$B$45:$B$108,"="&amp;$B154)+SUMIFS($F$45:$F$108,$J$45:$J$108,"="&amp;D$145,$B$45:$B$108,"="&amp;$B154),"")</f>
        <v>0</v>
      </c>
      <c r="E154" s="178">
        <f>IF('3f WHD'!L$13&lt;&gt;"",SUMIFS($F$45:$F$108,$K$45:$K$108,"="&amp;E$145,$B$45:$B$108,"="&amp;$B154)+SUMIFS($F$45:$F$108,$J$45:$J$108,"="&amp;E$145,$B$45:$B$108,"="&amp;$B154),"")</f>
        <v>0</v>
      </c>
      <c r="F154" s="178">
        <f>IF('3f WHD'!M$13&lt;&gt;"",SUMIFS($F$45:$F$108,$K$45:$K$108,"="&amp;F$145,$B$45:$B$108,"="&amp;$B154)+SUMIFS($F$45:$F$108,$J$45:$J$108,"="&amp;F$145,$B$45:$B$108,"="&amp;$B154),"")</f>
        <v>0</v>
      </c>
      <c r="G154" s="178">
        <f>IF('3f WHD'!N$13&lt;&gt;"",SUMIFS($F$45:$F$108,$K$45:$K$108,"="&amp;G$145,$B$45:$B$108,"="&amp;$B154)+SUMIFS($F$45:$F$108,$J$45:$J$108,"="&amp;G$145,$B$45:$B$108,"="&amp;$B154),"")</f>
        <v>0</v>
      </c>
      <c r="H154" s="178">
        <f>IF('3f WHD'!O$13&lt;&gt;"",SUMIFS($F$45:$F$108,$K$45:$K$108,"="&amp;H$145,$B$45:$B$108,"="&amp;$B154)+SUMIFS($F$45:$F$108,$J$45:$J$108,"="&amp;H$145,$B$45:$B$108,"="&amp;$B154),"")</f>
        <v>0</v>
      </c>
      <c r="I154" s="164"/>
      <c r="J154" s="178">
        <f>IF('3f WHD'!Q$13&lt;&gt;"",SUMIFS($F$45:$F$108,$K$45:$K$108,"="&amp;J$145,$B$45:$B$108,"="&amp;$B154)+SUMIFS($F$45:$F$108,$J$45:$J$108,"="&amp;J$145,$B$45:$B$108,"="&amp;$B154),"")</f>
        <v>0</v>
      </c>
      <c r="K154" s="178">
        <f>IF('3f WHD'!R$13&lt;&gt;"",SUMIFS($F$45:$F$108,$K$45:$K$108,"="&amp;K$145,$B$45:$B$108,"="&amp;$B154)+SUMIFS($F$45:$F$108,$J$45:$J$108,"="&amp;K$145,$B$45:$B$108,"="&amp;$B154),"")</f>
        <v>0</v>
      </c>
      <c r="L154" s="178">
        <f>IF('3f WHD'!S$13&lt;&gt;"",SUMIFS($F$45:$F$108,$K$45:$K$108,"="&amp;L$145,$B$45:$B$108,"="&amp;$B154)+SUMIFS($F$45:$F$108,$J$45:$J$108,"="&amp;L$145,$B$45:$B$108,"="&amp;$B154),"")</f>
        <v>0</v>
      </c>
      <c r="M154" s="178">
        <f>IF('3f WHD'!T$13&lt;&gt;"",SUMIFS($F$45:$F$108,$K$45:$K$108,"="&amp;M$145,$B$45:$B$108,"="&amp;$B154)+SUMIFS($F$45:$F$108,$J$45:$J$108,"="&amp;M$145,$B$45:$B$108,"="&amp;$B154),"")</f>
        <v>0</v>
      </c>
      <c r="N154" s="178">
        <f>IF('3f WHD'!U$13&lt;&gt;"",SUMIFS($F$45:$F$108,$K$45:$K$108,"="&amp;N$145,$B$45:$B$108,"="&amp;$B154)+SUMIFS($F$45:$F$108,$J$45:$J$108,"="&amp;N$145,$B$45:$B$108,"="&amp;$B154),"")</f>
        <v>0</v>
      </c>
      <c r="O154" s="178">
        <f>IF('3f WHD'!V$13&lt;&gt;"",SUMIFS($F$45:$F$108,$K$45:$K$108,"="&amp;O$145,$B$45:$B$108,"="&amp;$B154)+SUMIFS($F$45:$F$108,$J$45:$J$108,"="&amp;O$145,$B$45:$B$108,"="&amp;$B154),"")</f>
        <v>0</v>
      </c>
      <c r="P154" s="178">
        <f>IF('3f WHD'!W$13&lt;&gt;"",SUMIFS($F$45:$F$108,$K$45:$K$108,"="&amp;P$145,$B$45:$B$108,"="&amp;$B154)+SUMIFS($F$45:$F$108,$J$45:$J$108,"="&amp;P$145,$B$45:$B$108,"="&amp;$B154),"")</f>
        <v>0</v>
      </c>
      <c r="Q154" s="178">
        <f>IF('3f WHD'!X$13&lt;&gt;"",SUMIFS($F$45:$F$108,$K$45:$K$108,"="&amp;Q$145,$B$45:$B$108,"="&amp;$B154)+SUMIFS($F$45:$F$108,$J$45:$J$108,"="&amp;Q$145,$B$45:$B$108,"="&amp;$B154),"")</f>
        <v>0</v>
      </c>
      <c r="R154" s="164"/>
      <c r="S154" s="178">
        <f>IF('3f WHD'!AA$13&lt;&gt;"",SUMIFS($F$45:$F$108,$K$45:$K$108,"="&amp;T$145,$B$45:$B$108,"="&amp;$B154)+SUMIFS($F$45:$F$108,$J$45:$J$108,"="&amp;T$145,$B$45:$B$108,"="&amp;$B154),"")</f>
        <v>0</v>
      </c>
      <c r="T154" s="178">
        <f>IF('3f WHD'!AA$13&lt;&gt;"",SUMIFS($F$45:$F$108,$K$45:$K$108,"="&amp;T$145,$B$45:$B$108,"="&amp;$B154)+SUMIFS($F$45:$F$108,$J$45:$J$108,"="&amp;T$145,$B$45:$B$108,"="&amp;$B154),"")</f>
        <v>0</v>
      </c>
      <c r="U154" s="178">
        <f>IF('3f WHD'!AC$13&lt;&gt;"",SUMIFS($F$45:$F$108,$K$45:$K$108,"="&amp;V$145,$B$45:$B$108,"="&amp;$B154)+SUMIFS($F$45:$F$108,$J$45:$J$108,"="&amp;V$145,$B$45:$B$108,"="&amp;$B154),"")</f>
        <v>0</v>
      </c>
      <c r="V154" s="178">
        <f>IF('3f WHD'!AC$13&lt;&gt;"",SUMIFS($F$45:$F$108,$K$45:$K$108,"="&amp;V$145,$B$45:$B$108,"="&amp;$B154)+SUMIFS($F$45:$F$108,$J$45:$J$108,"="&amp;V$145,$B$45:$B$108,"="&amp;$B154),"")</f>
        <v>0</v>
      </c>
      <c r="W154" s="178">
        <f>IF('3f WHD'!AD$13&lt;&gt;"",SUMIFS($F$45:$F$108,$K$45:$K$108,"="&amp;W$145,$B$45:$B$108,"="&amp;$B154)+SUMIFS($F$45:$F$108,$J$45:$J$108,"="&amp;W$145,$B$45:$B$108,"="&amp;$B154),"")</f>
        <v>0</v>
      </c>
      <c r="X154" s="178">
        <f>IF('3f WHD'!AE$13&lt;&gt;"",SUMIFS($F$45:$F$108,$K$45:$K$108,"="&amp;X$145,$B$45:$B$108,"="&amp;$B154)+SUMIFS($F$45:$F$108,$J$45:$J$108,"="&amp;X$145,$B$45:$B$108,"="&amp;$B154),"")</f>
        <v>0</v>
      </c>
      <c r="Y154" s="178">
        <f>IF('3f WHD'!AF$13&lt;&gt;"",SUMIFS($F$45:$F$108,$K$45:$K$108,"="&amp;Y$145,$B$45:$B$108,"="&amp;$B154)+SUMIFS($F$45:$F$108,$J$45:$J$108,"="&amp;Y$145,$B$45:$B$108,"="&amp;$B154),"")</f>
        <v>955968334.42000008</v>
      </c>
      <c r="Z154" s="178">
        <f>IF('3f WHD'!AG$13&lt;&gt;"",SUMIFS($F$45:$F$108,$K$45:$K$108,"="&amp;Z$145,$B$45:$B$108,"="&amp;$B154)+SUMIFS($F$45:$F$108,$J$45:$J$108,"="&amp;Z$145,$B$45:$B$108,"="&amp;$B154),"")</f>
        <v>955968334.42000008</v>
      </c>
      <c r="AA154" s="178">
        <f>IF('3f WHD'!AH$13&lt;&gt;"",SUMIFS($F$45:$F$108,$K$45:$K$108,"="&amp;AA$145,$B$45:$B$108,"="&amp;$B154)+SUMIFS($F$45:$F$108,$J$45:$J$108,"="&amp;AA$145,$B$45:$B$108,"="&amp;$B154),"")</f>
        <v>1695271027.9700003</v>
      </c>
      <c r="AB154" s="178">
        <f>IF('3f WHD'!AI$13&lt;&gt;"",SUMIFS($F$45:$F$108,$K$45:$K$108,"="&amp;AB$145,$B$45:$B$108,"="&amp;$B154)+SUMIFS($F$45:$F$108,$J$45:$J$108,"="&amp;AB$145,$B$45:$B$108,"="&amp;$B154),"")</f>
        <v>1695271027.9700003</v>
      </c>
      <c r="AC154" s="178">
        <f>IF('3f WHD'!AJ$13&lt;&gt;"",SUMIFS($F$45:$F$108,$K$45:$K$108,"="&amp;AC$145,$B$45:$B$108,"="&amp;$B154)+SUMIFS($F$45:$F$108,$J$45:$J$108,"="&amp;AC$145,$B$45:$B$108,"="&amp;$B154),"")</f>
        <v>739302693.54999995</v>
      </c>
      <c r="AD154" s="178" t="str">
        <f>IF('3f WHD'!AK$13&lt;&gt;"",SUMIFS($F$45:$F$108,$K$45:$K$108,"="&amp;AD$145,$B$45:$B$108,"="&amp;$B154)+SUMIFS($F$45:$F$108,$J$45:$J$108,"="&amp;AD$145,$B$45:$B$108,"="&amp;$B154),"")</f>
        <v/>
      </c>
      <c r="AE154" s="178" t="str">
        <f>IF('3f WHD'!AL$13&lt;&gt;"",SUMIFS($F$45:$F$108,$K$45:$K$108,"="&amp;AE$145,$B$45:$B$108,"="&amp;$B154)+SUMIFS($F$45:$F$108,$J$45:$J$108,"="&amp;AE$145,$B$45:$B$108,"="&amp;$B154),"")</f>
        <v/>
      </c>
      <c r="AF154" s="178" t="str">
        <f>IF('3f WHD'!AM$13&lt;&gt;"",SUMIFS($F$45:$F$108,$K$45:$K$108,"="&amp;AF$145,$B$45:$B$108,"="&amp;$B154)+SUMIFS($F$45:$F$108,$J$45:$J$108,"="&amp;AF$145,$B$45:$B$108,"="&amp;$B154),"")</f>
        <v/>
      </c>
      <c r="AG154" s="178" t="str">
        <f>IF('3f WHD'!AN$13&lt;&gt;"",SUMIFS($F$45:$F$108,$K$45:$K$108,"="&amp;AG$145,$B$45:$B$108,"="&amp;$B154)+SUMIFS($F$45:$F$108,$J$45:$J$108,"="&amp;AG$145,$B$45:$B$108,"="&amp;$B154),"")</f>
        <v/>
      </c>
      <c r="AH154" s="178" t="str">
        <f>IF('3f WHD'!AO$13&lt;&gt;"",SUMIFS($F$45:$F$108,$K$45:$K$108,"="&amp;AH$145,$B$45:$B$108,"="&amp;$B154)+SUMIFS($F$45:$F$108,$J$45:$J$108,"="&amp;AH$145,$B$45:$B$108,"="&amp;$B154),"")</f>
        <v/>
      </c>
      <c r="AI154" s="178" t="str">
        <f>IF('3f WHD'!AP$13&lt;&gt;"",SUMIFS($F$45:$F$108,$K$45:$K$108,"="&amp;AI$145,$B$45:$B$108,"="&amp;$B154)+SUMIFS($F$45:$F$108,$J$45:$J$108,"="&amp;AI$145,$B$45:$B$108,"="&amp;$B154),"")</f>
        <v/>
      </c>
      <c r="AJ154" s="178" t="str">
        <f>IF('3f WHD'!AQ$13&lt;&gt;"",SUMIFS($F$45:$F$108,$K$45:$K$108,"="&amp;AJ$145,$B$45:$B$108,"="&amp;$B154)+SUMIFS($F$45:$F$108,$J$45:$J$108,"="&amp;AJ$145,$B$45:$B$108,"="&amp;$B154),"")</f>
        <v/>
      </c>
      <c r="AK154" s="178" t="str">
        <f>IF('3f WHD'!AR$13&lt;&gt;"",SUMIFS($F$45:$F$108,$K$45:$K$108,"="&amp;AK$145,$B$45:$B$108,"="&amp;$B154)+SUMIFS($F$45:$F$108,$J$45:$J$108,"="&amp;AK$145,$B$45:$B$108,"="&amp;$B154),"")</f>
        <v/>
      </c>
      <c r="AL154" s="178" t="str">
        <f>IF('3f WHD'!AS$13&lt;&gt;"",SUMIFS($F$45:$F$108,$K$45:$K$108,"="&amp;AL$145,$B$45:$B$108,"="&amp;$B154)+SUMIFS($F$45:$F$108,$J$45:$J$108,"="&amp;AL$145,$B$45:$B$108,"="&amp;$B154),"")</f>
        <v/>
      </c>
      <c r="AM154" s="178" t="str">
        <f>IF('3f WHD'!AT$13&lt;&gt;"",SUMIFS($F$45:$F$108,$K$45:$K$108,"="&amp;AM$145,$B$45:$B$108,"="&amp;$B154)+SUMIFS($F$45:$F$108,$J$45:$J$108,"="&amp;AM$145,$B$45:$B$108,"="&amp;$B154),"")</f>
        <v/>
      </c>
      <c r="AN154" s="178" t="str">
        <f>IF('3f WHD'!AU$13&lt;&gt;"",SUMIFS($F$45:$F$108,$K$45:$K$108,"="&amp;AN$145,$B$45:$B$108,"="&amp;$B154)+SUMIFS($F$45:$F$108,$J$45:$J$108,"="&amp;AN$145,$B$45:$B$108,"="&amp;$B154),"")</f>
        <v/>
      </c>
      <c r="AO154" s="178" t="str">
        <f>IF('3f WHD'!AV$13&lt;&gt;"",SUMIFS($F$45:$F$108,$K$45:$K$108,"="&amp;AO$145,$B$45:$B$108,"="&amp;$B154)+SUMIFS($F$45:$F$108,$J$45:$J$108,"="&amp;AO$145,$B$45:$B$108,"="&amp;$B154),"")</f>
        <v/>
      </c>
      <c r="AP154" s="178" t="str">
        <f>IF('3f WHD'!AW$13&lt;&gt;"",SUMIFS($F$45:$F$108,$K$45:$K$108,"="&amp;AP$145,$B$45:$B$108,"="&amp;$B154)+SUMIFS($F$45:$F$108,$J$45:$J$108,"="&amp;AP$145,$B$45:$B$108,"="&amp;$B154),"")</f>
        <v/>
      </c>
      <c r="AQ154" s="178" t="str">
        <f>IF('3f WHD'!AX$13&lt;&gt;"",SUMIFS($F$45:$F$108,$K$45:$K$108,"="&amp;AQ$145,$B$45:$B$108,"="&amp;$B154)+SUMIFS($F$45:$F$108,$J$45:$J$108,"="&amp;AQ$145,$B$45:$B$108,"="&amp;$B154),"")</f>
        <v/>
      </c>
      <c r="AR154" s="178" t="str">
        <f>IF('3f WHD'!AY$13&lt;&gt;"",SUMIFS($F$45:$F$108,$K$45:$K$108,"="&amp;AR$145,$B$45:$B$108,"="&amp;$B154)+SUMIFS($F$45:$F$108,$J$45:$J$108,"="&amp;AR$145,$B$45:$B$108,"="&amp;$B154),"")</f>
        <v/>
      </c>
      <c r="AS154" s="178" t="str">
        <f>IF('3f WHD'!AZ$13&lt;&gt;"",SUMIFS($F$45:$F$108,$K$45:$K$108,"="&amp;AS$145,$B$45:$B$108,"="&amp;$B154)+SUMIFS($F$45:$F$108,$J$45:$J$108,"="&amp;AS$145,$B$45:$B$108,"="&amp;$B154),"")</f>
        <v/>
      </c>
      <c r="AT154" s="178" t="str">
        <f>IF('3f WHD'!BA$13&lt;&gt;"",SUMIFS($F$45:$F$108,$K$45:$K$108,"="&amp;AT$145,$B$45:$B$108,"="&amp;$B154)+SUMIFS($F$45:$F$108,$J$45:$J$108,"="&amp;AT$145,$B$45:$B$108,"="&amp;$B154),"")</f>
        <v/>
      </c>
      <c r="AU154" s="178" t="str">
        <f>IF('3f WHD'!BB$13&lt;&gt;"",SUMIFS($F$45:$F$108,$K$45:$K$108,"="&amp;AU$145,$B$45:$B$108,"="&amp;$B154)+SUMIFS($F$45:$F$108,$J$45:$J$108,"="&amp;AU$145,$B$45:$B$108,"="&amp;$B154),"")</f>
        <v/>
      </c>
      <c r="AV154" s="178" t="str">
        <f>IF('3f WHD'!BC$13&lt;&gt;"",SUMIFS($F$45:$F$108,$K$45:$K$108,"="&amp;AV$145,$B$45:$B$108,"="&amp;$B154)+SUMIFS($F$45:$F$108,$J$45:$J$108,"="&amp;AV$145,$B$45:$B$108,"="&amp;$B154),"")</f>
        <v/>
      </c>
      <c r="AW154" s="178" t="str">
        <f>IF('3f WHD'!BD$13&lt;&gt;"",SUMIFS($F$45:$F$108,$K$45:$K$108,"="&amp;AW$145,$B$45:$B$108,"="&amp;$B154)+SUMIFS($F$45:$F$108,$J$45:$J$108,"="&amp;AW$145,$B$45:$B$108,"="&amp;$B154),"")</f>
        <v/>
      </c>
      <c r="AX154" s="178" t="str">
        <f>IF('3f WHD'!BE$13&lt;&gt;"",SUMIFS($F$45:$F$108,$K$45:$K$108,"="&amp;AX$145,$B$45:$B$108,"="&amp;$B154)+SUMIFS($F$45:$F$108,$J$45:$J$108,"="&amp;AX$145,$B$45:$B$108,"="&amp;$B154),"")</f>
        <v/>
      </c>
      <c r="AY154" s="178" t="str">
        <f>IF('3f WHD'!BF$13&lt;&gt;"",SUMIFS($F$45:$F$108,$K$45:$K$108,"="&amp;AY$145,$B$45:$B$108,"="&amp;$B154)+SUMIFS($F$45:$F$108,$J$45:$J$108,"="&amp;AY$145,$B$45:$B$108,"="&amp;$B154),"")</f>
        <v/>
      </c>
    </row>
    <row r="155" spans="2:51">
      <c r="B155" s="156">
        <v>15</v>
      </c>
      <c r="C155" s="156"/>
      <c r="D155" s="178">
        <f>IF('3f WHD'!K$13&lt;&gt;"",SUMIFS($F$45:$F$108,$K$45:$K$108,"="&amp;D$145,$B$45:$B$108,"="&amp;$B155)+SUMIFS($F$45:$F$108,$J$45:$J$108,"="&amp;D$145,$B$45:$B$108,"="&amp;$B155),"")</f>
        <v>0</v>
      </c>
      <c r="E155" s="178">
        <f>IF('3f WHD'!L$13&lt;&gt;"",SUMIFS($F$45:$F$108,$K$45:$K$108,"="&amp;E$145,$B$45:$B$108,"="&amp;$B155)+SUMIFS($F$45:$F$108,$J$45:$J$108,"="&amp;E$145,$B$45:$B$108,"="&amp;$B155),"")</f>
        <v>0</v>
      </c>
      <c r="F155" s="178">
        <f>IF('3f WHD'!M$13&lt;&gt;"",SUMIFS($F$45:$F$108,$K$45:$K$108,"="&amp;F$145,$B$45:$B$108,"="&amp;$B155)+SUMIFS($F$45:$F$108,$J$45:$J$108,"="&amp;F$145,$B$45:$B$108,"="&amp;$B155),"")</f>
        <v>0</v>
      </c>
      <c r="G155" s="178">
        <f>IF('3f WHD'!N$13&lt;&gt;"",SUMIFS($F$45:$F$108,$K$45:$K$108,"="&amp;G$145,$B$45:$B$108,"="&amp;$B155)+SUMIFS($F$45:$F$108,$J$45:$J$108,"="&amp;G$145,$B$45:$B$108,"="&amp;$B155),"")</f>
        <v>0</v>
      </c>
      <c r="H155" s="178">
        <f>IF('3f WHD'!O$13&lt;&gt;"",SUMIFS($F$45:$F$108,$K$45:$K$108,"="&amp;H$145,$B$45:$B$108,"="&amp;$B155)+SUMIFS($F$45:$F$108,$J$45:$J$108,"="&amp;H$145,$B$45:$B$108,"="&amp;$B155),"")</f>
        <v>0</v>
      </c>
      <c r="I155" s="164"/>
      <c r="J155" s="178">
        <f>IF('3f WHD'!Q$13&lt;&gt;"",SUMIFS($F$45:$F$108,$K$45:$K$108,"="&amp;J$145,$B$45:$B$108,"="&amp;$B155)+SUMIFS($F$45:$F$108,$J$45:$J$108,"="&amp;J$145,$B$45:$B$108,"="&amp;$B155),"")</f>
        <v>0</v>
      </c>
      <c r="K155" s="178">
        <f>IF('3f WHD'!R$13&lt;&gt;"",SUMIFS($F$45:$F$108,$K$45:$K$108,"="&amp;K$145,$B$45:$B$108,"="&amp;$B155)+SUMIFS($F$45:$F$108,$J$45:$J$108,"="&amp;K$145,$B$45:$B$108,"="&amp;$B155),"")</f>
        <v>0</v>
      </c>
      <c r="L155" s="178">
        <f>IF('3f WHD'!S$13&lt;&gt;"",SUMIFS($F$45:$F$108,$K$45:$K$108,"="&amp;L$145,$B$45:$B$108,"="&amp;$B155)+SUMIFS($F$45:$F$108,$J$45:$J$108,"="&amp;L$145,$B$45:$B$108,"="&amp;$B155),"")</f>
        <v>0</v>
      </c>
      <c r="M155" s="178">
        <f>IF('3f WHD'!T$13&lt;&gt;"",SUMIFS($F$45:$F$108,$K$45:$K$108,"="&amp;M$145,$B$45:$B$108,"="&amp;$B155)+SUMIFS($F$45:$F$108,$J$45:$J$108,"="&amp;M$145,$B$45:$B$108,"="&amp;$B155),"")</f>
        <v>0</v>
      </c>
      <c r="N155" s="178">
        <f>IF('3f WHD'!U$13&lt;&gt;"",SUMIFS($F$45:$F$108,$K$45:$K$108,"="&amp;N$145,$B$45:$B$108,"="&amp;$B155)+SUMIFS($F$45:$F$108,$J$45:$J$108,"="&amp;N$145,$B$45:$B$108,"="&amp;$B155),"")</f>
        <v>0</v>
      </c>
      <c r="O155" s="178">
        <f>IF('3f WHD'!V$13&lt;&gt;"",SUMIFS($F$45:$F$108,$K$45:$K$108,"="&amp;O$145,$B$45:$B$108,"="&amp;$B155)+SUMIFS($F$45:$F$108,$J$45:$J$108,"="&amp;O$145,$B$45:$B$108,"="&amp;$B155),"")</f>
        <v>0</v>
      </c>
      <c r="P155" s="178">
        <f>IF('3f WHD'!W$13&lt;&gt;"",SUMIFS($F$45:$F$108,$K$45:$K$108,"="&amp;P$145,$B$45:$B$108,"="&amp;$B155)+SUMIFS($F$45:$F$108,$J$45:$J$108,"="&amp;P$145,$B$45:$B$108,"="&amp;$B155),"")</f>
        <v>0</v>
      </c>
      <c r="Q155" s="178">
        <f>IF('3f WHD'!X$13&lt;&gt;"",SUMIFS($F$45:$F$108,$K$45:$K$108,"="&amp;Q$145,$B$45:$B$108,"="&amp;$B155)+SUMIFS($F$45:$F$108,$J$45:$J$108,"="&amp;Q$145,$B$45:$B$108,"="&amp;$B155),"")</f>
        <v>0</v>
      </c>
      <c r="R155" s="164"/>
      <c r="S155" s="178">
        <f>IF('3f WHD'!AA$13&lt;&gt;"",SUMIFS($F$45:$F$108,$K$45:$K$108,"="&amp;T$145,$B$45:$B$108,"="&amp;$B155)+SUMIFS($F$45:$F$108,$J$45:$J$108,"="&amp;T$145,$B$45:$B$108,"="&amp;$B155),"")</f>
        <v>0</v>
      </c>
      <c r="T155" s="178">
        <f>IF('3f WHD'!AA$13&lt;&gt;"",SUMIFS($F$45:$F$108,$K$45:$K$108,"="&amp;T$145,$B$45:$B$108,"="&amp;$B155)+SUMIFS($F$45:$F$108,$J$45:$J$108,"="&amp;T$145,$B$45:$B$108,"="&amp;$B155),"")</f>
        <v>0</v>
      </c>
      <c r="U155" s="178">
        <f>IF('3f WHD'!AC$13&lt;&gt;"",SUMIFS($F$45:$F$108,$K$45:$K$108,"="&amp;V$145,$B$45:$B$108,"="&amp;$B155)+SUMIFS($F$45:$F$108,$J$45:$J$108,"="&amp;V$145,$B$45:$B$108,"="&amp;$B155),"")</f>
        <v>0</v>
      </c>
      <c r="V155" s="178">
        <f>IF('3f WHD'!AC$13&lt;&gt;"",SUMIFS($F$45:$F$108,$K$45:$K$108,"="&amp;V$145,$B$45:$B$108,"="&amp;$B155)+SUMIFS($F$45:$F$108,$J$45:$J$108,"="&amp;V$145,$B$45:$B$108,"="&amp;$B155),"")</f>
        <v>0</v>
      </c>
      <c r="W155" s="178">
        <f>IF('3f WHD'!AD$13&lt;&gt;"",SUMIFS($F$45:$F$108,$K$45:$K$108,"="&amp;W$145,$B$45:$B$108,"="&amp;$B155)+SUMIFS($F$45:$F$108,$J$45:$J$108,"="&amp;W$145,$B$45:$B$108,"="&amp;$B155),"")</f>
        <v>0</v>
      </c>
      <c r="X155" s="178">
        <f>IF('3f WHD'!AE$13&lt;&gt;"",SUMIFS($F$45:$F$108,$K$45:$K$108,"="&amp;X$145,$B$45:$B$108,"="&amp;$B155)+SUMIFS($F$45:$F$108,$J$45:$J$108,"="&amp;X$145,$B$45:$B$108,"="&amp;$B155),"")</f>
        <v>0</v>
      </c>
      <c r="Y155" s="178">
        <f>IF('3f WHD'!AF$13&lt;&gt;"",SUMIFS($F$45:$F$108,$K$45:$K$108,"="&amp;Y$145,$B$45:$B$108,"="&amp;$B155)+SUMIFS($F$45:$F$108,$J$45:$J$108,"="&amp;Y$145,$B$45:$B$108,"="&amp;$B155),"")</f>
        <v>0</v>
      </c>
      <c r="Z155" s="178">
        <f>IF('3f WHD'!AG$13&lt;&gt;"",SUMIFS($F$45:$F$108,$K$45:$K$108,"="&amp;Z$145,$B$45:$B$108,"="&amp;$B155)+SUMIFS($F$45:$F$108,$J$45:$J$108,"="&amp;Z$145,$B$45:$B$108,"="&amp;$B155),"")</f>
        <v>0</v>
      </c>
      <c r="AA155" s="178">
        <f>IF('3f WHD'!AH$13&lt;&gt;"",SUMIFS($F$45:$F$108,$K$45:$K$108,"="&amp;AA$145,$B$45:$B$108,"="&amp;$B155)+SUMIFS($F$45:$F$108,$J$45:$J$108,"="&amp;AA$145,$B$45:$B$108,"="&amp;$B155),"")</f>
        <v>0</v>
      </c>
      <c r="AB155" s="178">
        <f>IF('3f WHD'!AI$13&lt;&gt;"",SUMIFS($F$45:$F$108,$K$45:$K$108,"="&amp;AB$145,$B$45:$B$108,"="&amp;$B155)+SUMIFS($F$45:$F$108,$J$45:$J$108,"="&amp;AB$145,$B$45:$B$108,"="&amp;$B155),"")</f>
        <v>0</v>
      </c>
      <c r="AC155" s="178">
        <f>IF('3f WHD'!AJ$13&lt;&gt;"",SUMIFS($F$45:$F$108,$K$45:$K$108,"="&amp;AC$145,$B$45:$B$108,"="&amp;$B155)+SUMIFS($F$45:$F$108,$J$45:$J$108,"="&amp;AC$145,$B$45:$B$108,"="&amp;$B155),"")</f>
        <v>982667240.12</v>
      </c>
      <c r="AD155" s="178" t="str">
        <f>IF('3f WHD'!AK$13&lt;&gt;"",SUMIFS($F$45:$F$108,$K$45:$K$108,"="&amp;AD$145,$B$45:$B$108,"="&amp;$B155)+SUMIFS($F$45:$F$108,$J$45:$J$108,"="&amp;AD$145,$B$45:$B$108,"="&amp;$B155),"")</f>
        <v/>
      </c>
      <c r="AE155" s="178" t="str">
        <f>IF('3f WHD'!AL$13&lt;&gt;"",SUMIFS($F$45:$F$108,$K$45:$K$108,"="&amp;AE$145,$B$45:$B$108,"="&amp;$B155)+SUMIFS($F$45:$F$108,$J$45:$J$108,"="&amp;AE$145,$B$45:$B$108,"="&amp;$B155),"")</f>
        <v/>
      </c>
      <c r="AF155" s="178" t="str">
        <f>IF('3f WHD'!AM$13&lt;&gt;"",SUMIFS($F$45:$F$108,$K$45:$K$108,"="&amp;AF$145,$B$45:$B$108,"="&amp;$B155)+SUMIFS($F$45:$F$108,$J$45:$J$108,"="&amp;AF$145,$B$45:$B$108,"="&amp;$B155),"")</f>
        <v/>
      </c>
      <c r="AG155" s="178" t="str">
        <f>IF('3f WHD'!AN$13&lt;&gt;"",SUMIFS($F$45:$F$108,$K$45:$K$108,"="&amp;AG$145,$B$45:$B$108,"="&amp;$B155)+SUMIFS($F$45:$F$108,$J$45:$J$108,"="&amp;AG$145,$B$45:$B$108,"="&amp;$B155),"")</f>
        <v/>
      </c>
      <c r="AH155" s="178" t="str">
        <f>IF('3f WHD'!AO$13&lt;&gt;"",SUMIFS($F$45:$F$108,$K$45:$K$108,"="&amp;AH$145,$B$45:$B$108,"="&amp;$B155)+SUMIFS($F$45:$F$108,$J$45:$J$108,"="&amp;AH$145,$B$45:$B$108,"="&amp;$B155),"")</f>
        <v/>
      </c>
      <c r="AI155" s="178" t="str">
        <f>IF('3f WHD'!AP$13&lt;&gt;"",SUMIFS($F$45:$F$108,$K$45:$K$108,"="&amp;AI$145,$B$45:$B$108,"="&amp;$B155)+SUMIFS($F$45:$F$108,$J$45:$J$108,"="&amp;AI$145,$B$45:$B$108,"="&amp;$B155),"")</f>
        <v/>
      </c>
      <c r="AJ155" s="178" t="str">
        <f>IF('3f WHD'!AQ$13&lt;&gt;"",SUMIFS($F$45:$F$108,$K$45:$K$108,"="&amp;AJ$145,$B$45:$B$108,"="&amp;$B155)+SUMIFS($F$45:$F$108,$J$45:$J$108,"="&amp;AJ$145,$B$45:$B$108,"="&amp;$B155),"")</f>
        <v/>
      </c>
      <c r="AK155" s="178" t="str">
        <f>IF('3f WHD'!AR$13&lt;&gt;"",SUMIFS($F$45:$F$108,$K$45:$K$108,"="&amp;AK$145,$B$45:$B$108,"="&amp;$B155)+SUMIFS($F$45:$F$108,$J$45:$J$108,"="&amp;AK$145,$B$45:$B$108,"="&amp;$B155),"")</f>
        <v/>
      </c>
      <c r="AL155" s="178" t="str">
        <f>IF('3f WHD'!AS$13&lt;&gt;"",SUMIFS($F$45:$F$108,$K$45:$K$108,"="&amp;AL$145,$B$45:$B$108,"="&amp;$B155)+SUMIFS($F$45:$F$108,$J$45:$J$108,"="&amp;AL$145,$B$45:$B$108,"="&amp;$B155),"")</f>
        <v/>
      </c>
      <c r="AM155" s="178" t="str">
        <f>IF('3f WHD'!AT$13&lt;&gt;"",SUMIFS($F$45:$F$108,$K$45:$K$108,"="&amp;AM$145,$B$45:$B$108,"="&amp;$B155)+SUMIFS($F$45:$F$108,$J$45:$J$108,"="&amp;AM$145,$B$45:$B$108,"="&amp;$B155),"")</f>
        <v/>
      </c>
      <c r="AN155" s="178" t="str">
        <f>IF('3f WHD'!AU$13&lt;&gt;"",SUMIFS($F$45:$F$108,$K$45:$K$108,"="&amp;AN$145,$B$45:$B$108,"="&amp;$B155)+SUMIFS($F$45:$F$108,$J$45:$J$108,"="&amp;AN$145,$B$45:$B$108,"="&amp;$B155),"")</f>
        <v/>
      </c>
      <c r="AO155" s="178" t="str">
        <f>IF('3f WHD'!AV$13&lt;&gt;"",SUMIFS($F$45:$F$108,$K$45:$K$108,"="&amp;AO$145,$B$45:$B$108,"="&amp;$B155)+SUMIFS($F$45:$F$108,$J$45:$J$108,"="&amp;AO$145,$B$45:$B$108,"="&amp;$B155),"")</f>
        <v/>
      </c>
      <c r="AP155" s="178" t="str">
        <f>IF('3f WHD'!AW$13&lt;&gt;"",SUMIFS($F$45:$F$108,$K$45:$K$108,"="&amp;AP$145,$B$45:$B$108,"="&amp;$B155)+SUMIFS($F$45:$F$108,$J$45:$J$108,"="&amp;AP$145,$B$45:$B$108,"="&amp;$B155),"")</f>
        <v/>
      </c>
      <c r="AQ155" s="178" t="str">
        <f>IF('3f WHD'!AX$13&lt;&gt;"",SUMIFS($F$45:$F$108,$K$45:$K$108,"="&amp;AQ$145,$B$45:$B$108,"="&amp;$B155)+SUMIFS($F$45:$F$108,$J$45:$J$108,"="&amp;AQ$145,$B$45:$B$108,"="&amp;$B155),"")</f>
        <v/>
      </c>
      <c r="AR155" s="178" t="str">
        <f>IF('3f WHD'!AY$13&lt;&gt;"",SUMIFS($F$45:$F$108,$K$45:$K$108,"="&amp;AR$145,$B$45:$B$108,"="&amp;$B155)+SUMIFS($F$45:$F$108,$J$45:$J$108,"="&amp;AR$145,$B$45:$B$108,"="&amp;$B155),"")</f>
        <v/>
      </c>
      <c r="AS155" s="178" t="str">
        <f>IF('3f WHD'!AZ$13&lt;&gt;"",SUMIFS($F$45:$F$108,$K$45:$K$108,"="&amp;AS$145,$B$45:$B$108,"="&amp;$B155)+SUMIFS($F$45:$F$108,$J$45:$J$108,"="&amp;AS$145,$B$45:$B$108,"="&amp;$B155),"")</f>
        <v/>
      </c>
      <c r="AT155" s="178" t="str">
        <f>IF('3f WHD'!BA$13&lt;&gt;"",SUMIFS($F$45:$F$108,$K$45:$K$108,"="&amp;AT$145,$B$45:$B$108,"="&amp;$B155)+SUMIFS($F$45:$F$108,$J$45:$J$108,"="&amp;AT$145,$B$45:$B$108,"="&amp;$B155),"")</f>
        <v/>
      </c>
      <c r="AU155" s="178" t="str">
        <f>IF('3f WHD'!BB$13&lt;&gt;"",SUMIFS($F$45:$F$108,$K$45:$K$108,"="&amp;AU$145,$B$45:$B$108,"="&amp;$B155)+SUMIFS($F$45:$F$108,$J$45:$J$108,"="&amp;AU$145,$B$45:$B$108,"="&amp;$B155),"")</f>
        <v/>
      </c>
      <c r="AV155" s="178" t="str">
        <f>IF('3f WHD'!BC$13&lt;&gt;"",SUMIFS($F$45:$F$108,$K$45:$K$108,"="&amp;AV$145,$B$45:$B$108,"="&amp;$B155)+SUMIFS($F$45:$F$108,$J$45:$J$108,"="&amp;AV$145,$B$45:$B$108,"="&amp;$B155),"")</f>
        <v/>
      </c>
      <c r="AW155" s="178" t="str">
        <f>IF('3f WHD'!BD$13&lt;&gt;"",SUMIFS($F$45:$F$108,$K$45:$K$108,"="&amp;AW$145,$B$45:$B$108,"="&amp;$B155)+SUMIFS($F$45:$F$108,$J$45:$J$108,"="&amp;AW$145,$B$45:$B$108,"="&amp;$B155),"")</f>
        <v/>
      </c>
      <c r="AX155" s="178" t="str">
        <f>IF('3f WHD'!BE$13&lt;&gt;"",SUMIFS($F$45:$F$108,$K$45:$K$108,"="&amp;AX$145,$B$45:$B$108,"="&amp;$B155)+SUMIFS($F$45:$F$108,$J$45:$J$108,"="&amp;AX$145,$B$45:$B$108,"="&amp;$B155),"")</f>
        <v/>
      </c>
      <c r="AY155" s="178" t="str">
        <f>IF('3f WHD'!BF$13&lt;&gt;"",SUMIFS($F$45:$F$108,$K$45:$K$108,"="&amp;AY$145,$B$45:$B$108,"="&amp;$B155)+SUMIFS($F$45:$F$108,$J$45:$J$108,"="&amp;AY$145,$B$45:$B$108,"="&amp;$B155),"")</f>
        <v/>
      </c>
    </row>
    <row r="156" spans="2:51">
      <c r="B156" s="156">
        <v>16</v>
      </c>
      <c r="C156" s="156"/>
      <c r="D156" s="178">
        <f>IF('3f WHD'!K$13&lt;&gt;"",SUMIFS($F$45:$F$108,$K$45:$K$108,"="&amp;D$145,$B$45:$B$108,"="&amp;$B156)+SUMIFS($F$45:$F$108,$J$45:$J$108,"="&amp;D$145,$B$45:$B$108,"="&amp;$B156),"")</f>
        <v>0</v>
      </c>
      <c r="E156" s="178">
        <f>IF('3f WHD'!L$13&lt;&gt;"",SUMIFS($F$45:$F$108,$K$45:$K$108,"="&amp;E$145,$B$45:$B$108,"="&amp;$B156)+SUMIFS($F$45:$F$108,$J$45:$J$108,"="&amp;E$145,$B$45:$B$108,"="&amp;$B156),"")</f>
        <v>0</v>
      </c>
      <c r="F156" s="178">
        <f>IF('3f WHD'!M$13&lt;&gt;"",SUMIFS($F$45:$F$108,$K$45:$K$108,"="&amp;F$145,$B$45:$B$108,"="&amp;$B156)+SUMIFS($F$45:$F$108,$J$45:$J$108,"="&amp;F$145,$B$45:$B$108,"="&amp;$B156),"")</f>
        <v>0</v>
      </c>
      <c r="G156" s="178">
        <f>IF('3f WHD'!N$13&lt;&gt;"",SUMIFS($F$45:$F$108,$K$45:$K$108,"="&amp;G$145,$B$45:$B$108,"="&amp;$B156)+SUMIFS($F$45:$F$108,$J$45:$J$108,"="&amp;G$145,$B$45:$B$108,"="&amp;$B156),"")</f>
        <v>0</v>
      </c>
      <c r="H156" s="178">
        <f>IF('3f WHD'!O$13&lt;&gt;"",SUMIFS($F$45:$F$108,$K$45:$K$108,"="&amp;H$145,$B$45:$B$108,"="&amp;$B156)+SUMIFS($F$45:$F$108,$J$45:$J$108,"="&amp;H$145,$B$45:$B$108,"="&amp;$B156),"")</f>
        <v>0</v>
      </c>
      <c r="I156" s="164"/>
      <c r="J156" s="178">
        <f>IF('3f WHD'!Q$13&lt;&gt;"",SUMIFS($F$45:$F$108,$K$45:$K$108,"="&amp;J$145,$B$45:$B$108,"="&amp;$B156)+SUMIFS($F$45:$F$108,$J$45:$J$108,"="&amp;J$145,$B$45:$B$108,"="&amp;$B156),"")</f>
        <v>0</v>
      </c>
      <c r="K156" s="178">
        <f>IF('3f WHD'!R$13&lt;&gt;"",SUMIFS($F$45:$F$108,$K$45:$K$108,"="&amp;K$145,$B$45:$B$108,"="&amp;$B156)+SUMIFS($F$45:$F$108,$J$45:$J$108,"="&amp;K$145,$B$45:$B$108,"="&amp;$B156),"")</f>
        <v>0</v>
      </c>
      <c r="L156" s="178">
        <f>IF('3f WHD'!S$13&lt;&gt;"",SUMIFS($F$45:$F$108,$K$45:$K$108,"="&amp;L$145,$B$45:$B$108,"="&amp;$B156)+SUMIFS($F$45:$F$108,$J$45:$J$108,"="&amp;L$145,$B$45:$B$108,"="&amp;$B156),"")</f>
        <v>0</v>
      </c>
      <c r="M156" s="178">
        <f>IF('3f WHD'!T$13&lt;&gt;"",SUMIFS($F$45:$F$108,$K$45:$K$108,"="&amp;M$145,$B$45:$B$108,"="&amp;$B156)+SUMIFS($F$45:$F$108,$J$45:$J$108,"="&amp;M$145,$B$45:$B$108,"="&amp;$B156),"")</f>
        <v>0</v>
      </c>
      <c r="N156" s="178">
        <f>IF('3f WHD'!U$13&lt;&gt;"",SUMIFS($F$45:$F$108,$K$45:$K$108,"="&amp;N$145,$B$45:$B$108,"="&amp;$B156)+SUMIFS($F$45:$F$108,$J$45:$J$108,"="&amp;N$145,$B$45:$B$108,"="&amp;$B156),"")</f>
        <v>0</v>
      </c>
      <c r="O156" s="178">
        <f>IF('3f WHD'!V$13&lt;&gt;"",SUMIFS($F$45:$F$108,$K$45:$K$108,"="&amp;O$145,$B$45:$B$108,"="&amp;$B156)+SUMIFS($F$45:$F$108,$J$45:$J$108,"="&amp;O$145,$B$45:$B$108,"="&amp;$B156),"")</f>
        <v>0</v>
      </c>
      <c r="P156" s="178">
        <f>IF('3f WHD'!W$13&lt;&gt;"",SUMIFS($F$45:$F$108,$K$45:$K$108,"="&amp;P$145,$B$45:$B$108,"="&amp;$B156)+SUMIFS($F$45:$F$108,$J$45:$J$108,"="&amp;P$145,$B$45:$B$108,"="&amp;$B156),"")</f>
        <v>0</v>
      </c>
      <c r="Q156" s="178">
        <f>IF('3f WHD'!X$13&lt;&gt;"",SUMIFS($F$45:$F$108,$K$45:$K$108,"="&amp;Q$145,$B$45:$B$108,"="&amp;$B156)+SUMIFS($F$45:$F$108,$J$45:$J$108,"="&amp;Q$145,$B$45:$B$108,"="&amp;$B156),"")</f>
        <v>0</v>
      </c>
      <c r="R156" s="164"/>
      <c r="S156" s="178">
        <f>IF('3f WHD'!AA$13&lt;&gt;"",SUMIFS($F$45:$F$108,$K$45:$K$108,"="&amp;T$145,$B$45:$B$108,"="&amp;$B156)+SUMIFS($F$45:$F$108,$J$45:$J$108,"="&amp;T$145,$B$45:$B$108,"="&amp;$B156),"")</f>
        <v>0</v>
      </c>
      <c r="T156" s="178">
        <f>IF('3f WHD'!AA$13&lt;&gt;"",SUMIFS($F$45:$F$108,$K$45:$K$108,"="&amp;T$145,$B$45:$B$108,"="&amp;$B156)+SUMIFS($F$45:$F$108,$J$45:$J$108,"="&amp;T$145,$B$45:$B$108,"="&amp;$B156),"")</f>
        <v>0</v>
      </c>
      <c r="U156" s="178">
        <f>IF('3f WHD'!AC$13&lt;&gt;"",SUMIFS($F$45:$F$108,$K$45:$K$108,"="&amp;V$145,$B$45:$B$108,"="&amp;$B156)+SUMIFS($F$45:$F$108,$J$45:$J$108,"="&amp;V$145,$B$45:$B$108,"="&amp;$B156),"")</f>
        <v>0</v>
      </c>
      <c r="V156" s="178">
        <f>IF('3f WHD'!AC$13&lt;&gt;"",SUMIFS($F$45:$F$108,$K$45:$K$108,"="&amp;V$145,$B$45:$B$108,"="&amp;$B156)+SUMIFS($F$45:$F$108,$J$45:$J$108,"="&amp;V$145,$B$45:$B$108,"="&amp;$B156),"")</f>
        <v>0</v>
      </c>
      <c r="W156" s="178">
        <f>IF('3f WHD'!AD$13&lt;&gt;"",SUMIFS($F$45:$F$108,$K$45:$K$108,"="&amp;W$145,$B$45:$B$108,"="&amp;$B156)+SUMIFS($F$45:$F$108,$J$45:$J$108,"="&amp;W$145,$B$45:$B$108,"="&amp;$B156),"")</f>
        <v>0</v>
      </c>
      <c r="X156" s="178">
        <f>IF('3f WHD'!AE$13&lt;&gt;"",SUMIFS($F$45:$F$108,$K$45:$K$108,"="&amp;X$145,$B$45:$B$108,"="&amp;$B156)+SUMIFS($F$45:$F$108,$J$45:$J$108,"="&amp;X$145,$B$45:$B$108,"="&amp;$B156),"")</f>
        <v>0</v>
      </c>
      <c r="Y156" s="178">
        <f>IF('3f WHD'!AF$13&lt;&gt;"",SUMIFS($F$45:$F$108,$K$45:$K$108,"="&amp;Y$145,$B$45:$B$108,"="&amp;$B156)+SUMIFS($F$45:$F$108,$J$45:$J$108,"="&amp;Y$145,$B$45:$B$108,"="&amp;$B156),"")</f>
        <v>0</v>
      </c>
      <c r="Z156" s="178">
        <f>IF('3f WHD'!AG$13&lt;&gt;"",SUMIFS($F$45:$F$108,$K$45:$K$108,"="&amp;Z$145,$B$45:$B$108,"="&amp;$B156)+SUMIFS($F$45:$F$108,$J$45:$J$108,"="&amp;Z$145,$B$45:$B$108,"="&amp;$B156),"")</f>
        <v>0</v>
      </c>
      <c r="AA156" s="178">
        <f>IF('3f WHD'!AH$13&lt;&gt;"",SUMIFS($F$45:$F$108,$K$45:$K$108,"="&amp;AA$145,$B$45:$B$108,"="&amp;$B156)+SUMIFS($F$45:$F$108,$J$45:$J$108,"="&amp;AA$145,$B$45:$B$108,"="&amp;$B156),"")</f>
        <v>0</v>
      </c>
      <c r="AB156" s="178">
        <f>IF('3f WHD'!AI$13&lt;&gt;"",SUMIFS($F$45:$F$108,$K$45:$K$108,"="&amp;AB$145,$B$45:$B$108,"="&amp;$B156)+SUMIFS($F$45:$F$108,$J$45:$J$108,"="&amp;AB$145,$B$45:$B$108,"="&amp;$B156),"")</f>
        <v>0</v>
      </c>
      <c r="AC156" s="178">
        <f>IF('3f WHD'!AJ$13&lt;&gt;"",SUMIFS($F$45:$F$108,$K$45:$K$108,"="&amp;AC$145,$B$45:$B$108,"="&amp;$B156)+SUMIFS($F$45:$F$108,$J$45:$J$108,"="&amp;AC$145,$B$45:$B$108,"="&amp;$B156),"")</f>
        <v>0</v>
      </c>
      <c r="AD156" s="178" t="str">
        <f>IF('3f WHD'!AK$13&lt;&gt;"",SUMIFS($F$45:$F$108,$K$45:$K$108,"="&amp;AD$145,$B$45:$B$108,"="&amp;$B156)+SUMIFS($F$45:$F$108,$J$45:$J$108,"="&amp;AD$145,$B$45:$B$108,"="&amp;$B156),"")</f>
        <v/>
      </c>
      <c r="AE156" s="178" t="str">
        <f>IF('3f WHD'!AL$13&lt;&gt;"",SUMIFS($F$45:$F$108,$K$45:$K$108,"="&amp;AE$145,$B$45:$B$108,"="&amp;$B156)+SUMIFS($F$45:$F$108,$J$45:$J$108,"="&amp;AE$145,$B$45:$B$108,"="&amp;$B156),"")</f>
        <v/>
      </c>
      <c r="AF156" s="178" t="str">
        <f>IF('3f WHD'!AM$13&lt;&gt;"",SUMIFS($F$45:$F$108,$K$45:$K$108,"="&amp;AF$145,$B$45:$B$108,"="&amp;$B156)+SUMIFS($F$45:$F$108,$J$45:$J$108,"="&amp;AF$145,$B$45:$B$108,"="&amp;$B156),"")</f>
        <v/>
      </c>
      <c r="AG156" s="178" t="str">
        <f>IF('3f WHD'!AN$13&lt;&gt;"",SUMIFS($F$45:$F$108,$K$45:$K$108,"="&amp;AG$145,$B$45:$B$108,"="&amp;$B156)+SUMIFS($F$45:$F$108,$J$45:$J$108,"="&amp;AG$145,$B$45:$B$108,"="&amp;$B156),"")</f>
        <v/>
      </c>
      <c r="AH156" s="178" t="str">
        <f>IF('3f WHD'!AO$13&lt;&gt;"",SUMIFS($F$45:$F$108,$K$45:$K$108,"="&amp;AH$145,$B$45:$B$108,"="&amp;$B156)+SUMIFS($F$45:$F$108,$J$45:$J$108,"="&amp;AH$145,$B$45:$B$108,"="&amp;$B156),"")</f>
        <v/>
      </c>
      <c r="AI156" s="178" t="str">
        <f>IF('3f WHD'!AP$13&lt;&gt;"",SUMIFS($F$45:$F$108,$K$45:$K$108,"="&amp;AI$145,$B$45:$B$108,"="&amp;$B156)+SUMIFS($F$45:$F$108,$J$45:$J$108,"="&amp;AI$145,$B$45:$B$108,"="&amp;$B156),"")</f>
        <v/>
      </c>
      <c r="AJ156" s="178" t="str">
        <f>IF('3f WHD'!AQ$13&lt;&gt;"",SUMIFS($F$45:$F$108,$K$45:$K$108,"="&amp;AJ$145,$B$45:$B$108,"="&amp;$B156)+SUMIFS($F$45:$F$108,$J$45:$J$108,"="&amp;AJ$145,$B$45:$B$108,"="&amp;$B156),"")</f>
        <v/>
      </c>
      <c r="AK156" s="178" t="str">
        <f>IF('3f WHD'!AR$13&lt;&gt;"",SUMIFS($F$45:$F$108,$K$45:$K$108,"="&amp;AK$145,$B$45:$B$108,"="&amp;$B156)+SUMIFS($F$45:$F$108,$J$45:$J$108,"="&amp;AK$145,$B$45:$B$108,"="&amp;$B156),"")</f>
        <v/>
      </c>
      <c r="AL156" s="178" t="str">
        <f>IF('3f WHD'!AS$13&lt;&gt;"",SUMIFS($F$45:$F$108,$K$45:$K$108,"="&amp;AL$145,$B$45:$B$108,"="&amp;$B156)+SUMIFS($F$45:$F$108,$J$45:$J$108,"="&amp;AL$145,$B$45:$B$108,"="&amp;$B156),"")</f>
        <v/>
      </c>
      <c r="AM156" s="178" t="str">
        <f>IF('3f WHD'!AT$13&lt;&gt;"",SUMIFS($F$45:$F$108,$K$45:$K$108,"="&amp;AM$145,$B$45:$B$108,"="&amp;$B156)+SUMIFS($F$45:$F$108,$J$45:$J$108,"="&amp;AM$145,$B$45:$B$108,"="&amp;$B156),"")</f>
        <v/>
      </c>
      <c r="AN156" s="178" t="str">
        <f>IF('3f WHD'!AU$13&lt;&gt;"",SUMIFS($F$45:$F$108,$K$45:$K$108,"="&amp;AN$145,$B$45:$B$108,"="&amp;$B156)+SUMIFS($F$45:$F$108,$J$45:$J$108,"="&amp;AN$145,$B$45:$B$108,"="&amp;$B156),"")</f>
        <v/>
      </c>
      <c r="AO156" s="178" t="str">
        <f>IF('3f WHD'!AV$13&lt;&gt;"",SUMIFS($F$45:$F$108,$K$45:$K$108,"="&amp;AO$145,$B$45:$B$108,"="&amp;$B156)+SUMIFS($F$45:$F$108,$J$45:$J$108,"="&amp;AO$145,$B$45:$B$108,"="&amp;$B156),"")</f>
        <v/>
      </c>
      <c r="AP156" s="178" t="str">
        <f>IF('3f WHD'!AW$13&lt;&gt;"",SUMIFS($F$45:$F$108,$K$45:$K$108,"="&amp;AP$145,$B$45:$B$108,"="&amp;$B156)+SUMIFS($F$45:$F$108,$J$45:$J$108,"="&amp;AP$145,$B$45:$B$108,"="&amp;$B156),"")</f>
        <v/>
      </c>
      <c r="AQ156" s="178" t="str">
        <f>IF('3f WHD'!AX$13&lt;&gt;"",SUMIFS($F$45:$F$108,$K$45:$K$108,"="&amp;AQ$145,$B$45:$B$108,"="&amp;$B156)+SUMIFS($F$45:$F$108,$J$45:$J$108,"="&amp;AQ$145,$B$45:$B$108,"="&amp;$B156),"")</f>
        <v/>
      </c>
      <c r="AR156" s="178" t="str">
        <f>IF('3f WHD'!AY$13&lt;&gt;"",SUMIFS($F$45:$F$108,$K$45:$K$108,"="&amp;AR$145,$B$45:$B$108,"="&amp;$B156)+SUMIFS($F$45:$F$108,$J$45:$J$108,"="&amp;AR$145,$B$45:$B$108,"="&amp;$B156),"")</f>
        <v/>
      </c>
      <c r="AS156" s="178" t="str">
        <f>IF('3f WHD'!AZ$13&lt;&gt;"",SUMIFS($F$45:$F$108,$K$45:$K$108,"="&amp;AS$145,$B$45:$B$108,"="&amp;$B156)+SUMIFS($F$45:$F$108,$J$45:$J$108,"="&amp;AS$145,$B$45:$B$108,"="&amp;$B156),"")</f>
        <v/>
      </c>
      <c r="AT156" s="178" t="str">
        <f>IF('3f WHD'!BA$13&lt;&gt;"",SUMIFS($F$45:$F$108,$K$45:$K$108,"="&amp;AT$145,$B$45:$B$108,"="&amp;$B156)+SUMIFS($F$45:$F$108,$J$45:$J$108,"="&amp;AT$145,$B$45:$B$108,"="&amp;$B156),"")</f>
        <v/>
      </c>
      <c r="AU156" s="178" t="str">
        <f>IF('3f WHD'!BB$13&lt;&gt;"",SUMIFS($F$45:$F$108,$K$45:$K$108,"="&amp;AU$145,$B$45:$B$108,"="&amp;$B156)+SUMIFS($F$45:$F$108,$J$45:$J$108,"="&amp;AU$145,$B$45:$B$108,"="&amp;$B156),"")</f>
        <v/>
      </c>
      <c r="AV156" s="178" t="str">
        <f>IF('3f WHD'!BC$13&lt;&gt;"",SUMIFS($F$45:$F$108,$K$45:$K$108,"="&amp;AV$145,$B$45:$B$108,"="&amp;$B156)+SUMIFS($F$45:$F$108,$J$45:$J$108,"="&amp;AV$145,$B$45:$B$108,"="&amp;$B156),"")</f>
        <v/>
      </c>
      <c r="AW156" s="178" t="str">
        <f>IF('3f WHD'!BD$13&lt;&gt;"",SUMIFS($F$45:$F$108,$K$45:$K$108,"="&amp;AW$145,$B$45:$B$108,"="&amp;$B156)+SUMIFS($F$45:$F$108,$J$45:$J$108,"="&amp;AW$145,$B$45:$B$108,"="&amp;$B156),"")</f>
        <v/>
      </c>
      <c r="AX156" s="178" t="str">
        <f>IF('3f WHD'!BE$13&lt;&gt;"",SUMIFS($F$45:$F$108,$K$45:$K$108,"="&amp;AX$145,$B$45:$B$108,"="&amp;$B156)+SUMIFS($F$45:$F$108,$J$45:$J$108,"="&amp;AX$145,$B$45:$B$108,"="&amp;$B156),"")</f>
        <v/>
      </c>
      <c r="AY156" s="178" t="str">
        <f>IF('3f WHD'!BF$13&lt;&gt;"",SUMIFS($F$45:$F$108,$K$45:$K$108,"="&amp;AY$145,$B$45:$B$108,"="&amp;$B156)+SUMIFS($F$45:$F$108,$J$45:$J$108,"="&amp;AY$145,$B$45:$B$108,"="&amp;$B156),"")</f>
        <v/>
      </c>
    </row>
    <row r="157" spans="2:51">
      <c r="B157" s="156">
        <v>17</v>
      </c>
      <c r="C157" s="156"/>
      <c r="D157" s="178">
        <f>IF('3f WHD'!K$13&lt;&gt;"",SUMIFS($F$45:$F$108,$K$45:$K$108,"="&amp;D$145,$B$45:$B$108,"="&amp;$B157)+SUMIFS($F$45:$F$108,$J$45:$J$108,"="&amp;D$145,$B$45:$B$108,"="&amp;$B157),"")</f>
        <v>0</v>
      </c>
      <c r="E157" s="178">
        <f>IF('3f WHD'!L$13&lt;&gt;"",SUMIFS($F$45:$F$108,$K$45:$K$108,"="&amp;E$145,$B$45:$B$108,"="&amp;$B157)+SUMIFS($F$45:$F$108,$J$45:$J$108,"="&amp;E$145,$B$45:$B$108,"="&amp;$B157),"")</f>
        <v>0</v>
      </c>
      <c r="F157" s="178">
        <f>IF('3f WHD'!M$13&lt;&gt;"",SUMIFS($F$45:$F$108,$K$45:$K$108,"="&amp;F$145,$B$45:$B$108,"="&amp;$B157)+SUMIFS($F$45:$F$108,$J$45:$J$108,"="&amp;F$145,$B$45:$B$108,"="&amp;$B157),"")</f>
        <v>0</v>
      </c>
      <c r="G157" s="178">
        <f>IF('3f WHD'!N$13&lt;&gt;"",SUMIFS($F$45:$F$108,$K$45:$K$108,"="&amp;G$145,$B$45:$B$108,"="&amp;$B157)+SUMIFS($F$45:$F$108,$J$45:$J$108,"="&amp;G$145,$B$45:$B$108,"="&amp;$B157),"")</f>
        <v>0</v>
      </c>
      <c r="H157" s="178">
        <f>IF('3f WHD'!O$13&lt;&gt;"",SUMIFS($F$45:$F$108,$K$45:$K$108,"="&amp;H$145,$B$45:$B$108,"="&amp;$B157)+SUMIFS($F$45:$F$108,$J$45:$J$108,"="&amp;H$145,$B$45:$B$108,"="&amp;$B157),"")</f>
        <v>0</v>
      </c>
      <c r="I157" s="164"/>
      <c r="J157" s="178">
        <f>IF('3f WHD'!Q$13&lt;&gt;"",SUMIFS($F$45:$F$108,$K$45:$K$108,"="&amp;J$145,$B$45:$B$108,"="&amp;$B157)+SUMIFS($F$45:$F$108,$J$45:$J$108,"="&amp;J$145,$B$45:$B$108,"="&amp;$B157),"")</f>
        <v>0</v>
      </c>
      <c r="K157" s="178">
        <f>IF('3f WHD'!R$13&lt;&gt;"",SUMIFS($F$45:$F$108,$K$45:$K$108,"="&amp;K$145,$B$45:$B$108,"="&amp;$B157)+SUMIFS($F$45:$F$108,$J$45:$J$108,"="&amp;K$145,$B$45:$B$108,"="&amp;$B157),"")</f>
        <v>0</v>
      </c>
      <c r="L157" s="178">
        <f>IF('3f WHD'!S$13&lt;&gt;"",SUMIFS($F$45:$F$108,$K$45:$K$108,"="&amp;L$145,$B$45:$B$108,"="&amp;$B157)+SUMIFS($F$45:$F$108,$J$45:$J$108,"="&amp;L$145,$B$45:$B$108,"="&amp;$B157),"")</f>
        <v>0</v>
      </c>
      <c r="M157" s="178">
        <f>IF('3f WHD'!T$13&lt;&gt;"",SUMIFS($F$45:$F$108,$K$45:$K$108,"="&amp;M$145,$B$45:$B$108,"="&amp;$B157)+SUMIFS($F$45:$F$108,$J$45:$J$108,"="&amp;M$145,$B$45:$B$108,"="&amp;$B157),"")</f>
        <v>0</v>
      </c>
      <c r="N157" s="178">
        <f>IF('3f WHD'!U$13&lt;&gt;"",SUMIFS($F$45:$F$108,$K$45:$K$108,"="&amp;N$145,$B$45:$B$108,"="&amp;$B157)+SUMIFS($F$45:$F$108,$J$45:$J$108,"="&amp;N$145,$B$45:$B$108,"="&amp;$B157),"")</f>
        <v>0</v>
      </c>
      <c r="O157" s="178">
        <f>IF('3f WHD'!V$13&lt;&gt;"",SUMIFS($F$45:$F$108,$K$45:$K$108,"="&amp;O$145,$B$45:$B$108,"="&amp;$B157)+SUMIFS($F$45:$F$108,$J$45:$J$108,"="&amp;O$145,$B$45:$B$108,"="&amp;$B157),"")</f>
        <v>0</v>
      </c>
      <c r="P157" s="178">
        <f>IF('3f WHD'!W$13&lt;&gt;"",SUMIFS($F$45:$F$108,$K$45:$K$108,"="&amp;P$145,$B$45:$B$108,"="&amp;$B157)+SUMIFS($F$45:$F$108,$J$45:$J$108,"="&amp;P$145,$B$45:$B$108,"="&amp;$B157),"")</f>
        <v>0</v>
      </c>
      <c r="Q157" s="178">
        <f>IF('3f WHD'!X$13&lt;&gt;"",SUMIFS($F$45:$F$108,$K$45:$K$108,"="&amp;Q$145,$B$45:$B$108,"="&amp;$B157)+SUMIFS($F$45:$F$108,$J$45:$J$108,"="&amp;Q$145,$B$45:$B$108,"="&amp;$B157),"")</f>
        <v>0</v>
      </c>
      <c r="R157" s="164"/>
      <c r="S157" s="178">
        <f>IF('3f WHD'!AA$13&lt;&gt;"",SUMIFS($F$45:$F$108,$K$45:$K$108,"="&amp;T$145,$B$45:$B$108,"="&amp;$B157)+SUMIFS($F$45:$F$108,$J$45:$J$108,"="&amp;T$145,$B$45:$B$108,"="&amp;$B157),"")</f>
        <v>0</v>
      </c>
      <c r="T157" s="178">
        <f>IF('3f WHD'!AA$13&lt;&gt;"",SUMIFS($F$45:$F$108,$K$45:$K$108,"="&amp;T$145,$B$45:$B$108,"="&amp;$B157)+SUMIFS($F$45:$F$108,$J$45:$J$108,"="&amp;T$145,$B$45:$B$108,"="&amp;$B157),"")</f>
        <v>0</v>
      </c>
      <c r="U157" s="178">
        <f>IF('3f WHD'!AC$13&lt;&gt;"",SUMIFS($F$45:$F$108,$K$45:$K$108,"="&amp;V$145,$B$45:$B$108,"="&amp;$B157)+SUMIFS($F$45:$F$108,$J$45:$J$108,"="&amp;V$145,$B$45:$B$108,"="&amp;$B157),"")</f>
        <v>0</v>
      </c>
      <c r="V157" s="178">
        <f>IF('3f WHD'!AC$13&lt;&gt;"",SUMIFS($F$45:$F$108,$K$45:$K$108,"="&amp;V$145,$B$45:$B$108,"="&amp;$B157)+SUMIFS($F$45:$F$108,$J$45:$J$108,"="&amp;V$145,$B$45:$B$108,"="&amp;$B157),"")</f>
        <v>0</v>
      </c>
      <c r="W157" s="178">
        <f>IF('3f WHD'!AD$13&lt;&gt;"",SUMIFS($F$45:$F$108,$K$45:$K$108,"="&amp;W$145,$B$45:$B$108,"="&amp;$B157)+SUMIFS($F$45:$F$108,$J$45:$J$108,"="&amp;W$145,$B$45:$B$108,"="&amp;$B157),"")</f>
        <v>0</v>
      </c>
      <c r="X157" s="178">
        <f>IF('3f WHD'!AE$13&lt;&gt;"",SUMIFS($F$45:$F$108,$K$45:$K$108,"="&amp;X$145,$B$45:$B$108,"="&amp;$B157)+SUMIFS($F$45:$F$108,$J$45:$J$108,"="&amp;X$145,$B$45:$B$108,"="&amp;$B157),"")</f>
        <v>0</v>
      </c>
      <c r="Y157" s="178">
        <f>IF('3f WHD'!AF$13&lt;&gt;"",SUMIFS($F$45:$F$108,$K$45:$K$108,"="&amp;Y$145,$B$45:$B$108,"="&amp;$B157)+SUMIFS($F$45:$F$108,$J$45:$J$108,"="&amp;Y$145,$B$45:$B$108,"="&amp;$B157),"")</f>
        <v>0</v>
      </c>
      <c r="Z157" s="178">
        <f>IF('3f WHD'!AG$13&lt;&gt;"",SUMIFS($F$45:$F$108,$K$45:$K$108,"="&amp;Z$145,$B$45:$B$108,"="&amp;$B157)+SUMIFS($F$45:$F$108,$J$45:$J$108,"="&amp;Z$145,$B$45:$B$108,"="&amp;$B157),"")</f>
        <v>0</v>
      </c>
      <c r="AA157" s="178">
        <f>IF('3f WHD'!AH$13&lt;&gt;"",SUMIFS($F$45:$F$108,$K$45:$K$108,"="&amp;AA$145,$B$45:$B$108,"="&amp;$B157)+SUMIFS($F$45:$F$108,$J$45:$J$108,"="&amp;AA$145,$B$45:$B$108,"="&amp;$B157),"")</f>
        <v>0</v>
      </c>
      <c r="AB157" s="178">
        <f>IF('3f WHD'!AI$13&lt;&gt;"",SUMIFS($F$45:$F$108,$K$45:$K$108,"="&amp;AB$145,$B$45:$B$108,"="&amp;$B157)+SUMIFS($F$45:$F$108,$J$45:$J$108,"="&amp;AB$145,$B$45:$B$108,"="&amp;$B157),"")</f>
        <v>0</v>
      </c>
      <c r="AC157" s="178">
        <f>IF('3f WHD'!AJ$13&lt;&gt;"",SUMIFS($F$45:$F$108,$K$45:$K$108,"="&amp;AC$145,$B$45:$B$108,"="&amp;$B157)+SUMIFS($F$45:$F$108,$J$45:$J$108,"="&amp;AC$145,$B$45:$B$108,"="&amp;$B157),"")</f>
        <v>0</v>
      </c>
      <c r="AD157" s="178" t="str">
        <f>IF('3f WHD'!AK$13&lt;&gt;"",SUMIFS($F$45:$F$108,$K$45:$K$108,"="&amp;AD$145,$B$45:$B$108,"="&amp;$B157)+SUMIFS($F$45:$F$108,$J$45:$J$108,"="&amp;AD$145,$B$45:$B$108,"="&amp;$B157),"")</f>
        <v/>
      </c>
      <c r="AE157" s="178" t="str">
        <f>IF('3f WHD'!AL$13&lt;&gt;"",SUMIFS($F$45:$F$108,$K$45:$K$108,"="&amp;AE$145,$B$45:$B$108,"="&amp;$B157)+SUMIFS($F$45:$F$108,$J$45:$J$108,"="&amp;AE$145,$B$45:$B$108,"="&amp;$B157),"")</f>
        <v/>
      </c>
      <c r="AF157" s="178" t="str">
        <f>IF('3f WHD'!AM$13&lt;&gt;"",SUMIFS($F$45:$F$108,$K$45:$K$108,"="&amp;AF$145,$B$45:$B$108,"="&amp;$B157)+SUMIFS($F$45:$F$108,$J$45:$J$108,"="&amp;AF$145,$B$45:$B$108,"="&amp;$B157),"")</f>
        <v/>
      </c>
      <c r="AG157" s="178" t="str">
        <f>IF('3f WHD'!AN$13&lt;&gt;"",SUMIFS($F$45:$F$108,$K$45:$K$108,"="&amp;AG$145,$B$45:$B$108,"="&amp;$B157)+SUMIFS($F$45:$F$108,$J$45:$J$108,"="&amp;AG$145,$B$45:$B$108,"="&amp;$B157),"")</f>
        <v/>
      </c>
      <c r="AH157" s="178" t="str">
        <f>IF('3f WHD'!AO$13&lt;&gt;"",SUMIFS($F$45:$F$108,$K$45:$K$108,"="&amp;AH$145,$B$45:$B$108,"="&amp;$B157)+SUMIFS($F$45:$F$108,$J$45:$J$108,"="&amp;AH$145,$B$45:$B$108,"="&amp;$B157),"")</f>
        <v/>
      </c>
      <c r="AI157" s="178" t="str">
        <f>IF('3f WHD'!AP$13&lt;&gt;"",SUMIFS($F$45:$F$108,$K$45:$K$108,"="&amp;AI$145,$B$45:$B$108,"="&amp;$B157)+SUMIFS($F$45:$F$108,$J$45:$J$108,"="&amp;AI$145,$B$45:$B$108,"="&amp;$B157),"")</f>
        <v/>
      </c>
      <c r="AJ157" s="178" t="str">
        <f>IF('3f WHD'!AQ$13&lt;&gt;"",SUMIFS($F$45:$F$108,$K$45:$K$108,"="&amp;AJ$145,$B$45:$B$108,"="&amp;$B157)+SUMIFS($F$45:$F$108,$J$45:$J$108,"="&amp;AJ$145,$B$45:$B$108,"="&amp;$B157),"")</f>
        <v/>
      </c>
      <c r="AK157" s="178" t="str">
        <f>IF('3f WHD'!AR$13&lt;&gt;"",SUMIFS($F$45:$F$108,$K$45:$K$108,"="&amp;AK$145,$B$45:$B$108,"="&amp;$B157)+SUMIFS($F$45:$F$108,$J$45:$J$108,"="&amp;AK$145,$B$45:$B$108,"="&amp;$B157),"")</f>
        <v/>
      </c>
      <c r="AL157" s="178" t="str">
        <f>IF('3f WHD'!AS$13&lt;&gt;"",SUMIFS($F$45:$F$108,$K$45:$K$108,"="&amp;AL$145,$B$45:$B$108,"="&amp;$B157)+SUMIFS($F$45:$F$108,$J$45:$J$108,"="&amp;AL$145,$B$45:$B$108,"="&amp;$B157),"")</f>
        <v/>
      </c>
      <c r="AM157" s="178" t="str">
        <f>IF('3f WHD'!AT$13&lt;&gt;"",SUMIFS($F$45:$F$108,$K$45:$K$108,"="&amp;AM$145,$B$45:$B$108,"="&amp;$B157)+SUMIFS($F$45:$F$108,$J$45:$J$108,"="&amp;AM$145,$B$45:$B$108,"="&amp;$B157),"")</f>
        <v/>
      </c>
      <c r="AN157" s="178" t="str">
        <f>IF('3f WHD'!AU$13&lt;&gt;"",SUMIFS($F$45:$F$108,$K$45:$K$108,"="&amp;AN$145,$B$45:$B$108,"="&amp;$B157)+SUMIFS($F$45:$F$108,$J$45:$J$108,"="&amp;AN$145,$B$45:$B$108,"="&amp;$B157),"")</f>
        <v/>
      </c>
      <c r="AO157" s="178" t="str">
        <f>IF('3f WHD'!AV$13&lt;&gt;"",SUMIFS($F$45:$F$108,$K$45:$K$108,"="&amp;AO$145,$B$45:$B$108,"="&amp;$B157)+SUMIFS($F$45:$F$108,$J$45:$J$108,"="&amp;AO$145,$B$45:$B$108,"="&amp;$B157),"")</f>
        <v/>
      </c>
      <c r="AP157" s="178" t="str">
        <f>IF('3f WHD'!AW$13&lt;&gt;"",SUMIFS($F$45:$F$108,$K$45:$K$108,"="&amp;AP$145,$B$45:$B$108,"="&amp;$B157)+SUMIFS($F$45:$F$108,$J$45:$J$108,"="&amp;AP$145,$B$45:$B$108,"="&amp;$B157),"")</f>
        <v/>
      </c>
      <c r="AQ157" s="178" t="str">
        <f>IF('3f WHD'!AX$13&lt;&gt;"",SUMIFS($F$45:$F$108,$K$45:$K$108,"="&amp;AQ$145,$B$45:$B$108,"="&amp;$B157)+SUMIFS($F$45:$F$108,$J$45:$J$108,"="&amp;AQ$145,$B$45:$B$108,"="&amp;$B157),"")</f>
        <v/>
      </c>
      <c r="AR157" s="178" t="str">
        <f>IF('3f WHD'!AY$13&lt;&gt;"",SUMIFS($F$45:$F$108,$K$45:$K$108,"="&amp;AR$145,$B$45:$B$108,"="&amp;$B157)+SUMIFS($F$45:$F$108,$J$45:$J$108,"="&amp;AR$145,$B$45:$B$108,"="&amp;$B157),"")</f>
        <v/>
      </c>
      <c r="AS157" s="178" t="str">
        <f>IF('3f WHD'!AZ$13&lt;&gt;"",SUMIFS($F$45:$F$108,$K$45:$K$108,"="&amp;AS$145,$B$45:$B$108,"="&amp;$B157)+SUMIFS($F$45:$F$108,$J$45:$J$108,"="&amp;AS$145,$B$45:$B$108,"="&amp;$B157),"")</f>
        <v/>
      </c>
      <c r="AT157" s="178" t="str">
        <f>IF('3f WHD'!BA$13&lt;&gt;"",SUMIFS($F$45:$F$108,$K$45:$K$108,"="&amp;AT$145,$B$45:$B$108,"="&amp;$B157)+SUMIFS($F$45:$F$108,$J$45:$J$108,"="&amp;AT$145,$B$45:$B$108,"="&amp;$B157),"")</f>
        <v/>
      </c>
      <c r="AU157" s="178" t="str">
        <f>IF('3f WHD'!BB$13&lt;&gt;"",SUMIFS($F$45:$F$108,$K$45:$K$108,"="&amp;AU$145,$B$45:$B$108,"="&amp;$B157)+SUMIFS($F$45:$F$108,$J$45:$J$108,"="&amp;AU$145,$B$45:$B$108,"="&amp;$B157),"")</f>
        <v/>
      </c>
      <c r="AV157" s="178" t="str">
        <f>IF('3f WHD'!BC$13&lt;&gt;"",SUMIFS($F$45:$F$108,$K$45:$K$108,"="&amp;AV$145,$B$45:$B$108,"="&amp;$B157)+SUMIFS($F$45:$F$108,$J$45:$J$108,"="&amp;AV$145,$B$45:$B$108,"="&amp;$B157),"")</f>
        <v/>
      </c>
      <c r="AW157" s="178" t="str">
        <f>IF('3f WHD'!BD$13&lt;&gt;"",SUMIFS($F$45:$F$108,$K$45:$K$108,"="&amp;AW$145,$B$45:$B$108,"="&amp;$B157)+SUMIFS($F$45:$F$108,$J$45:$J$108,"="&amp;AW$145,$B$45:$B$108,"="&amp;$B157),"")</f>
        <v/>
      </c>
      <c r="AX157" s="178" t="str">
        <f>IF('3f WHD'!BE$13&lt;&gt;"",SUMIFS($F$45:$F$108,$K$45:$K$108,"="&amp;AX$145,$B$45:$B$108,"="&amp;$B157)+SUMIFS($F$45:$F$108,$J$45:$J$108,"="&amp;AX$145,$B$45:$B$108,"="&amp;$B157),"")</f>
        <v/>
      </c>
      <c r="AY157" s="178" t="str">
        <f>IF('3f WHD'!BF$13&lt;&gt;"",SUMIFS($F$45:$F$108,$K$45:$K$108,"="&amp;AY$145,$B$45:$B$108,"="&amp;$B157)+SUMIFS($F$45:$F$108,$J$45:$J$108,"="&amp;AY$145,$B$45:$B$108,"="&amp;$B157),"")</f>
        <v/>
      </c>
    </row>
    <row r="158" spans="2:51">
      <c r="B158" s="156">
        <v>18</v>
      </c>
      <c r="C158" s="156"/>
      <c r="D158" s="178">
        <f>IF('3f WHD'!K$13&lt;&gt;"",SUMIFS($F$45:$F$108,$K$45:$K$108,"="&amp;D$145,$B$45:$B$108,"="&amp;$B158)+SUMIFS($F$45:$F$108,$J$45:$J$108,"="&amp;D$145,$B$45:$B$108,"="&amp;$B158),"")</f>
        <v>0</v>
      </c>
      <c r="E158" s="178">
        <f>IF('3f WHD'!L$13&lt;&gt;"",SUMIFS($F$45:$F$108,$K$45:$K$108,"="&amp;E$145,$B$45:$B$108,"="&amp;$B158)+SUMIFS($F$45:$F$108,$J$45:$J$108,"="&amp;E$145,$B$45:$B$108,"="&amp;$B158),"")</f>
        <v>0</v>
      </c>
      <c r="F158" s="178">
        <f>IF('3f WHD'!M$13&lt;&gt;"",SUMIFS($F$45:$F$108,$K$45:$K$108,"="&amp;F$145,$B$45:$B$108,"="&amp;$B158)+SUMIFS($F$45:$F$108,$J$45:$J$108,"="&amp;F$145,$B$45:$B$108,"="&amp;$B158),"")</f>
        <v>0</v>
      </c>
      <c r="G158" s="178">
        <f>IF('3f WHD'!N$13&lt;&gt;"",SUMIFS($F$45:$F$108,$K$45:$K$108,"="&amp;G$145,$B$45:$B$108,"="&amp;$B158)+SUMIFS($F$45:$F$108,$J$45:$J$108,"="&amp;G$145,$B$45:$B$108,"="&amp;$B158),"")</f>
        <v>0</v>
      </c>
      <c r="H158" s="178">
        <f>IF('3f WHD'!O$13&lt;&gt;"",SUMIFS($F$45:$F$108,$K$45:$K$108,"="&amp;H$145,$B$45:$B$108,"="&amp;$B158)+SUMIFS($F$45:$F$108,$J$45:$J$108,"="&amp;H$145,$B$45:$B$108,"="&amp;$B158),"")</f>
        <v>0</v>
      </c>
      <c r="I158" s="164"/>
      <c r="J158" s="178">
        <f>IF('3f WHD'!Q$13&lt;&gt;"",SUMIFS($F$45:$F$108,$K$45:$K$108,"="&amp;J$145,$B$45:$B$108,"="&amp;$B158)+SUMIFS($F$45:$F$108,$J$45:$J$108,"="&amp;J$145,$B$45:$B$108,"="&amp;$B158),"")</f>
        <v>0</v>
      </c>
      <c r="K158" s="178">
        <f>IF('3f WHD'!R$13&lt;&gt;"",SUMIFS($F$45:$F$108,$K$45:$K$108,"="&amp;K$145,$B$45:$B$108,"="&amp;$B158)+SUMIFS($F$45:$F$108,$J$45:$J$108,"="&amp;K$145,$B$45:$B$108,"="&amp;$B158),"")</f>
        <v>0</v>
      </c>
      <c r="L158" s="178">
        <f>IF('3f WHD'!S$13&lt;&gt;"",SUMIFS($F$45:$F$108,$K$45:$K$108,"="&amp;L$145,$B$45:$B$108,"="&amp;$B158)+SUMIFS($F$45:$F$108,$J$45:$J$108,"="&amp;L$145,$B$45:$B$108,"="&amp;$B158),"")</f>
        <v>0</v>
      </c>
      <c r="M158" s="178">
        <f>IF('3f WHD'!T$13&lt;&gt;"",SUMIFS($F$45:$F$108,$K$45:$K$108,"="&amp;M$145,$B$45:$B$108,"="&amp;$B158)+SUMIFS($F$45:$F$108,$J$45:$J$108,"="&amp;M$145,$B$45:$B$108,"="&amp;$B158),"")</f>
        <v>0</v>
      </c>
      <c r="N158" s="178">
        <f>IF('3f WHD'!U$13&lt;&gt;"",SUMIFS($F$45:$F$108,$K$45:$K$108,"="&amp;N$145,$B$45:$B$108,"="&amp;$B158)+SUMIFS($F$45:$F$108,$J$45:$J$108,"="&amp;N$145,$B$45:$B$108,"="&amp;$B158),"")</f>
        <v>0</v>
      </c>
      <c r="O158" s="178">
        <f>IF('3f WHD'!V$13&lt;&gt;"",SUMIFS($F$45:$F$108,$K$45:$K$108,"="&amp;O$145,$B$45:$B$108,"="&amp;$B158)+SUMIFS($F$45:$F$108,$J$45:$J$108,"="&amp;O$145,$B$45:$B$108,"="&amp;$B158),"")</f>
        <v>0</v>
      </c>
      <c r="P158" s="178">
        <f>IF('3f WHD'!W$13&lt;&gt;"",SUMIFS($F$45:$F$108,$K$45:$K$108,"="&amp;P$145,$B$45:$B$108,"="&amp;$B158)+SUMIFS($F$45:$F$108,$J$45:$J$108,"="&amp;P$145,$B$45:$B$108,"="&amp;$B158),"")</f>
        <v>0</v>
      </c>
      <c r="Q158" s="178">
        <f>IF('3f WHD'!X$13&lt;&gt;"",SUMIFS($F$45:$F$108,$K$45:$K$108,"="&amp;Q$145,$B$45:$B$108,"="&amp;$B158)+SUMIFS($F$45:$F$108,$J$45:$J$108,"="&amp;Q$145,$B$45:$B$108,"="&amp;$B158),"")</f>
        <v>0</v>
      </c>
      <c r="R158" s="164"/>
      <c r="S158" s="178">
        <f>IF('3f WHD'!AA$13&lt;&gt;"",SUMIFS($F$45:$F$108,$K$45:$K$108,"="&amp;T$145,$B$45:$B$108,"="&amp;$B158)+SUMIFS($F$45:$F$108,$J$45:$J$108,"="&amp;T$145,$B$45:$B$108,"="&amp;$B158),"")</f>
        <v>0</v>
      </c>
      <c r="T158" s="178">
        <f>IF('3f WHD'!AA$13&lt;&gt;"",SUMIFS($F$45:$F$108,$K$45:$K$108,"="&amp;T$145,$B$45:$B$108,"="&amp;$B158)+SUMIFS($F$45:$F$108,$J$45:$J$108,"="&amp;T$145,$B$45:$B$108,"="&amp;$B158),"")</f>
        <v>0</v>
      </c>
      <c r="U158" s="178">
        <f>IF('3f WHD'!AC$13&lt;&gt;"",SUMIFS($F$45:$F$108,$K$45:$K$108,"="&amp;V$145,$B$45:$B$108,"="&amp;$B158)+SUMIFS($F$45:$F$108,$J$45:$J$108,"="&amp;V$145,$B$45:$B$108,"="&amp;$B158),"")</f>
        <v>0</v>
      </c>
      <c r="V158" s="178">
        <f>IF('3f WHD'!AC$13&lt;&gt;"",SUMIFS($F$45:$F$108,$K$45:$K$108,"="&amp;V$145,$B$45:$B$108,"="&amp;$B158)+SUMIFS($F$45:$F$108,$J$45:$J$108,"="&amp;V$145,$B$45:$B$108,"="&amp;$B158),"")</f>
        <v>0</v>
      </c>
      <c r="W158" s="178">
        <f>IF('3f WHD'!AD$13&lt;&gt;"",SUMIFS($F$45:$F$108,$K$45:$K$108,"="&amp;W$145,$B$45:$B$108,"="&amp;$B158)+SUMIFS($F$45:$F$108,$J$45:$J$108,"="&amp;W$145,$B$45:$B$108,"="&amp;$B158),"")</f>
        <v>0</v>
      </c>
      <c r="X158" s="178">
        <f>IF('3f WHD'!AE$13&lt;&gt;"",SUMIFS($F$45:$F$108,$K$45:$K$108,"="&amp;X$145,$B$45:$B$108,"="&amp;$B158)+SUMIFS($F$45:$F$108,$J$45:$J$108,"="&amp;X$145,$B$45:$B$108,"="&amp;$B158),"")</f>
        <v>0</v>
      </c>
      <c r="Y158" s="178">
        <f>IF('3f WHD'!AF$13&lt;&gt;"",SUMIFS($F$45:$F$108,$K$45:$K$108,"="&amp;Y$145,$B$45:$B$108,"="&amp;$B158)+SUMIFS($F$45:$F$108,$J$45:$J$108,"="&amp;Y$145,$B$45:$B$108,"="&amp;$B158),"")</f>
        <v>0</v>
      </c>
      <c r="Z158" s="178">
        <f>IF('3f WHD'!AG$13&lt;&gt;"",SUMIFS($F$45:$F$108,$K$45:$K$108,"="&amp;Z$145,$B$45:$B$108,"="&amp;$B158)+SUMIFS($F$45:$F$108,$J$45:$J$108,"="&amp;Z$145,$B$45:$B$108,"="&amp;$B158),"")</f>
        <v>0</v>
      </c>
      <c r="AA158" s="178">
        <f>IF('3f WHD'!AH$13&lt;&gt;"",SUMIFS($F$45:$F$108,$K$45:$K$108,"="&amp;AA$145,$B$45:$B$108,"="&amp;$B158)+SUMIFS($F$45:$F$108,$J$45:$J$108,"="&amp;AA$145,$B$45:$B$108,"="&amp;$B158),"")</f>
        <v>0</v>
      </c>
      <c r="AB158" s="178">
        <f>IF('3f WHD'!AI$13&lt;&gt;"",SUMIFS($F$45:$F$108,$K$45:$K$108,"="&amp;AB$145,$B$45:$B$108,"="&amp;$B158)+SUMIFS($F$45:$F$108,$J$45:$J$108,"="&amp;AB$145,$B$45:$B$108,"="&amp;$B158),"")</f>
        <v>0</v>
      </c>
      <c r="AC158" s="178">
        <f>IF('3f WHD'!AJ$13&lt;&gt;"",SUMIFS($F$45:$F$108,$K$45:$K$108,"="&amp;AC$145,$B$45:$B$108,"="&amp;$B158)+SUMIFS($F$45:$F$108,$J$45:$J$108,"="&amp;AC$145,$B$45:$B$108,"="&amp;$B158),"")</f>
        <v>0</v>
      </c>
      <c r="AD158" s="178" t="str">
        <f>IF('3f WHD'!AK$13&lt;&gt;"",SUMIFS($F$45:$F$108,$K$45:$K$108,"="&amp;AD$145,$B$45:$B$108,"="&amp;$B158)+SUMIFS($F$45:$F$108,$J$45:$J$108,"="&amp;AD$145,$B$45:$B$108,"="&amp;$B158),"")</f>
        <v/>
      </c>
      <c r="AE158" s="178" t="str">
        <f>IF('3f WHD'!AL$13&lt;&gt;"",SUMIFS($F$45:$F$108,$K$45:$K$108,"="&amp;AE$145,$B$45:$B$108,"="&amp;$B158)+SUMIFS($F$45:$F$108,$J$45:$J$108,"="&amp;AE$145,$B$45:$B$108,"="&amp;$B158),"")</f>
        <v/>
      </c>
      <c r="AF158" s="178" t="str">
        <f>IF('3f WHD'!AM$13&lt;&gt;"",SUMIFS($F$45:$F$108,$K$45:$K$108,"="&amp;AF$145,$B$45:$B$108,"="&amp;$B158)+SUMIFS($F$45:$F$108,$J$45:$J$108,"="&amp;AF$145,$B$45:$B$108,"="&amp;$B158),"")</f>
        <v/>
      </c>
      <c r="AG158" s="178" t="str">
        <f>IF('3f WHD'!AN$13&lt;&gt;"",SUMIFS($F$45:$F$108,$K$45:$K$108,"="&amp;AG$145,$B$45:$B$108,"="&amp;$B158)+SUMIFS($F$45:$F$108,$J$45:$J$108,"="&amp;AG$145,$B$45:$B$108,"="&amp;$B158),"")</f>
        <v/>
      </c>
      <c r="AH158" s="178" t="str">
        <f>IF('3f WHD'!AO$13&lt;&gt;"",SUMIFS($F$45:$F$108,$K$45:$K$108,"="&amp;AH$145,$B$45:$B$108,"="&amp;$B158)+SUMIFS($F$45:$F$108,$J$45:$J$108,"="&amp;AH$145,$B$45:$B$108,"="&amp;$B158),"")</f>
        <v/>
      </c>
      <c r="AI158" s="178" t="str">
        <f>IF('3f WHD'!AP$13&lt;&gt;"",SUMIFS($F$45:$F$108,$K$45:$K$108,"="&amp;AI$145,$B$45:$B$108,"="&amp;$B158)+SUMIFS($F$45:$F$108,$J$45:$J$108,"="&amp;AI$145,$B$45:$B$108,"="&amp;$B158),"")</f>
        <v/>
      </c>
      <c r="AJ158" s="178" t="str">
        <f>IF('3f WHD'!AQ$13&lt;&gt;"",SUMIFS($F$45:$F$108,$K$45:$K$108,"="&amp;AJ$145,$B$45:$B$108,"="&amp;$B158)+SUMIFS($F$45:$F$108,$J$45:$J$108,"="&amp;AJ$145,$B$45:$B$108,"="&amp;$B158),"")</f>
        <v/>
      </c>
      <c r="AK158" s="178" t="str">
        <f>IF('3f WHD'!AR$13&lt;&gt;"",SUMIFS($F$45:$F$108,$K$45:$K$108,"="&amp;AK$145,$B$45:$B$108,"="&amp;$B158)+SUMIFS($F$45:$F$108,$J$45:$J$108,"="&amp;AK$145,$B$45:$B$108,"="&amp;$B158),"")</f>
        <v/>
      </c>
      <c r="AL158" s="178" t="str">
        <f>IF('3f WHD'!AS$13&lt;&gt;"",SUMIFS($F$45:$F$108,$K$45:$K$108,"="&amp;AL$145,$B$45:$B$108,"="&amp;$B158)+SUMIFS($F$45:$F$108,$J$45:$J$108,"="&amp;AL$145,$B$45:$B$108,"="&amp;$B158),"")</f>
        <v/>
      </c>
      <c r="AM158" s="178" t="str">
        <f>IF('3f WHD'!AT$13&lt;&gt;"",SUMIFS($F$45:$F$108,$K$45:$K$108,"="&amp;AM$145,$B$45:$B$108,"="&amp;$B158)+SUMIFS($F$45:$F$108,$J$45:$J$108,"="&amp;AM$145,$B$45:$B$108,"="&amp;$B158),"")</f>
        <v/>
      </c>
      <c r="AN158" s="178" t="str">
        <f>IF('3f WHD'!AU$13&lt;&gt;"",SUMIFS($F$45:$F$108,$K$45:$K$108,"="&amp;AN$145,$B$45:$B$108,"="&amp;$B158)+SUMIFS($F$45:$F$108,$J$45:$J$108,"="&amp;AN$145,$B$45:$B$108,"="&amp;$B158),"")</f>
        <v/>
      </c>
      <c r="AO158" s="178" t="str">
        <f>IF('3f WHD'!AV$13&lt;&gt;"",SUMIFS($F$45:$F$108,$K$45:$K$108,"="&amp;AO$145,$B$45:$B$108,"="&amp;$B158)+SUMIFS($F$45:$F$108,$J$45:$J$108,"="&amp;AO$145,$B$45:$B$108,"="&amp;$B158),"")</f>
        <v/>
      </c>
      <c r="AP158" s="178" t="str">
        <f>IF('3f WHD'!AW$13&lt;&gt;"",SUMIFS($F$45:$F$108,$K$45:$K$108,"="&amp;AP$145,$B$45:$B$108,"="&amp;$B158)+SUMIFS($F$45:$F$108,$J$45:$J$108,"="&amp;AP$145,$B$45:$B$108,"="&amp;$B158),"")</f>
        <v/>
      </c>
      <c r="AQ158" s="178" t="str">
        <f>IF('3f WHD'!AX$13&lt;&gt;"",SUMIFS($F$45:$F$108,$K$45:$K$108,"="&amp;AQ$145,$B$45:$B$108,"="&amp;$B158)+SUMIFS($F$45:$F$108,$J$45:$J$108,"="&amp;AQ$145,$B$45:$B$108,"="&amp;$B158),"")</f>
        <v/>
      </c>
      <c r="AR158" s="178" t="str">
        <f>IF('3f WHD'!AY$13&lt;&gt;"",SUMIFS($F$45:$F$108,$K$45:$K$108,"="&amp;AR$145,$B$45:$B$108,"="&amp;$B158)+SUMIFS($F$45:$F$108,$J$45:$J$108,"="&amp;AR$145,$B$45:$B$108,"="&amp;$B158),"")</f>
        <v/>
      </c>
      <c r="AS158" s="178" t="str">
        <f>IF('3f WHD'!AZ$13&lt;&gt;"",SUMIFS($F$45:$F$108,$K$45:$K$108,"="&amp;AS$145,$B$45:$B$108,"="&amp;$B158)+SUMIFS($F$45:$F$108,$J$45:$J$108,"="&amp;AS$145,$B$45:$B$108,"="&amp;$B158),"")</f>
        <v/>
      </c>
      <c r="AT158" s="178" t="str">
        <f>IF('3f WHD'!BA$13&lt;&gt;"",SUMIFS($F$45:$F$108,$K$45:$K$108,"="&amp;AT$145,$B$45:$B$108,"="&amp;$B158)+SUMIFS($F$45:$F$108,$J$45:$J$108,"="&amp;AT$145,$B$45:$B$108,"="&amp;$B158),"")</f>
        <v/>
      </c>
      <c r="AU158" s="178" t="str">
        <f>IF('3f WHD'!BB$13&lt;&gt;"",SUMIFS($F$45:$F$108,$K$45:$K$108,"="&amp;AU$145,$B$45:$B$108,"="&amp;$B158)+SUMIFS($F$45:$F$108,$J$45:$J$108,"="&amp;AU$145,$B$45:$B$108,"="&amp;$B158),"")</f>
        <v/>
      </c>
      <c r="AV158" s="178" t="str">
        <f>IF('3f WHD'!BC$13&lt;&gt;"",SUMIFS($F$45:$F$108,$K$45:$K$108,"="&amp;AV$145,$B$45:$B$108,"="&amp;$B158)+SUMIFS($F$45:$F$108,$J$45:$J$108,"="&amp;AV$145,$B$45:$B$108,"="&amp;$B158),"")</f>
        <v/>
      </c>
      <c r="AW158" s="178" t="str">
        <f>IF('3f WHD'!BD$13&lt;&gt;"",SUMIFS($F$45:$F$108,$K$45:$K$108,"="&amp;AW$145,$B$45:$B$108,"="&amp;$B158)+SUMIFS($F$45:$F$108,$J$45:$J$108,"="&amp;AW$145,$B$45:$B$108,"="&amp;$B158),"")</f>
        <v/>
      </c>
      <c r="AX158" s="178" t="str">
        <f>IF('3f WHD'!BE$13&lt;&gt;"",SUMIFS($F$45:$F$108,$K$45:$K$108,"="&amp;AX$145,$B$45:$B$108,"="&amp;$B158)+SUMIFS($F$45:$F$108,$J$45:$J$108,"="&amp;AX$145,$B$45:$B$108,"="&amp;$B158),"")</f>
        <v/>
      </c>
      <c r="AY158" s="178" t="str">
        <f>IF('3f WHD'!BF$13&lt;&gt;"",SUMIFS($F$45:$F$108,$K$45:$K$108,"="&amp;AY$145,$B$45:$B$108,"="&amp;$B158)+SUMIFS($F$45:$F$108,$J$45:$J$108,"="&amp;AY$145,$B$45:$B$108,"="&amp;$B158),"")</f>
        <v/>
      </c>
    </row>
    <row r="159" spans="2:51">
      <c r="B159" s="156">
        <v>19</v>
      </c>
      <c r="C159" s="156"/>
      <c r="D159" s="178">
        <f>IF('3f WHD'!K$13&lt;&gt;"",SUMIFS($F$45:$F$108,$K$45:$K$108,"="&amp;D$145,$B$45:$B$108,"="&amp;$B159)+SUMIFS($F$45:$F$108,$J$45:$J$108,"="&amp;D$145,$B$45:$B$108,"="&amp;$B159),"")</f>
        <v>0</v>
      </c>
      <c r="E159" s="178">
        <f>IF('3f WHD'!L$13&lt;&gt;"",SUMIFS($F$45:$F$108,$K$45:$K$108,"="&amp;E$145,$B$45:$B$108,"="&amp;$B159)+SUMIFS($F$45:$F$108,$J$45:$J$108,"="&amp;E$145,$B$45:$B$108,"="&amp;$B159),"")</f>
        <v>0</v>
      </c>
      <c r="F159" s="178">
        <f>IF('3f WHD'!M$13&lt;&gt;"",SUMIFS($F$45:$F$108,$K$45:$K$108,"="&amp;F$145,$B$45:$B$108,"="&amp;$B159)+SUMIFS($F$45:$F$108,$J$45:$J$108,"="&amp;F$145,$B$45:$B$108,"="&amp;$B159),"")</f>
        <v>0</v>
      </c>
      <c r="G159" s="178">
        <f>IF('3f WHD'!N$13&lt;&gt;"",SUMIFS($F$45:$F$108,$K$45:$K$108,"="&amp;G$145,$B$45:$B$108,"="&amp;$B159)+SUMIFS($F$45:$F$108,$J$45:$J$108,"="&amp;G$145,$B$45:$B$108,"="&amp;$B159),"")</f>
        <v>0</v>
      </c>
      <c r="H159" s="178">
        <f>IF('3f WHD'!O$13&lt;&gt;"",SUMIFS($F$45:$F$108,$K$45:$K$108,"="&amp;H$145,$B$45:$B$108,"="&amp;$B159)+SUMIFS($F$45:$F$108,$J$45:$J$108,"="&amp;H$145,$B$45:$B$108,"="&amp;$B159),"")</f>
        <v>0</v>
      </c>
      <c r="I159" s="164"/>
      <c r="J159" s="178">
        <f>IF('3f WHD'!Q$13&lt;&gt;"",SUMIFS($F$45:$F$108,$K$45:$K$108,"="&amp;J$145,$B$45:$B$108,"="&amp;$B159)+SUMIFS($F$45:$F$108,$J$45:$J$108,"="&amp;J$145,$B$45:$B$108,"="&amp;$B159),"")</f>
        <v>0</v>
      </c>
      <c r="K159" s="178">
        <f>IF('3f WHD'!R$13&lt;&gt;"",SUMIFS($F$45:$F$108,$K$45:$K$108,"="&amp;K$145,$B$45:$B$108,"="&amp;$B159)+SUMIFS($F$45:$F$108,$J$45:$J$108,"="&amp;K$145,$B$45:$B$108,"="&amp;$B159),"")</f>
        <v>0</v>
      </c>
      <c r="L159" s="178">
        <f>IF('3f WHD'!S$13&lt;&gt;"",SUMIFS($F$45:$F$108,$K$45:$K$108,"="&amp;L$145,$B$45:$B$108,"="&amp;$B159)+SUMIFS($F$45:$F$108,$J$45:$J$108,"="&amp;L$145,$B$45:$B$108,"="&amp;$B159),"")</f>
        <v>0</v>
      </c>
      <c r="M159" s="178">
        <f>IF('3f WHD'!T$13&lt;&gt;"",SUMIFS($F$45:$F$108,$K$45:$K$108,"="&amp;M$145,$B$45:$B$108,"="&amp;$B159)+SUMIFS($F$45:$F$108,$J$45:$J$108,"="&amp;M$145,$B$45:$B$108,"="&amp;$B159),"")</f>
        <v>0</v>
      </c>
      <c r="N159" s="178">
        <f>IF('3f WHD'!U$13&lt;&gt;"",SUMIFS($F$45:$F$108,$K$45:$K$108,"="&amp;N$145,$B$45:$B$108,"="&amp;$B159)+SUMIFS($F$45:$F$108,$J$45:$J$108,"="&amp;N$145,$B$45:$B$108,"="&amp;$B159),"")</f>
        <v>0</v>
      </c>
      <c r="O159" s="178">
        <f>IF('3f WHD'!V$13&lt;&gt;"",SUMIFS($F$45:$F$108,$K$45:$K$108,"="&amp;O$145,$B$45:$B$108,"="&amp;$B159)+SUMIFS($F$45:$F$108,$J$45:$J$108,"="&amp;O$145,$B$45:$B$108,"="&amp;$B159),"")</f>
        <v>0</v>
      </c>
      <c r="P159" s="178">
        <f>IF('3f WHD'!W$13&lt;&gt;"",SUMIFS($F$45:$F$108,$K$45:$K$108,"="&amp;P$145,$B$45:$B$108,"="&amp;$B159)+SUMIFS($F$45:$F$108,$J$45:$J$108,"="&amp;P$145,$B$45:$B$108,"="&amp;$B159),"")</f>
        <v>0</v>
      </c>
      <c r="Q159" s="178">
        <f>IF('3f WHD'!X$13&lt;&gt;"",SUMIFS($F$45:$F$108,$K$45:$K$108,"="&amp;Q$145,$B$45:$B$108,"="&amp;$B159)+SUMIFS($F$45:$F$108,$J$45:$J$108,"="&amp;Q$145,$B$45:$B$108,"="&amp;$B159),"")</f>
        <v>0</v>
      </c>
      <c r="R159" s="164"/>
      <c r="S159" s="178">
        <f>IF('3f WHD'!AA$13&lt;&gt;"",SUMIFS($F$45:$F$108,$K$45:$K$108,"="&amp;T$145,$B$45:$B$108,"="&amp;$B159)+SUMIFS($F$45:$F$108,$J$45:$J$108,"="&amp;T$145,$B$45:$B$108,"="&amp;$B159),"")</f>
        <v>0</v>
      </c>
      <c r="T159" s="178">
        <f>IF('3f WHD'!AA$13&lt;&gt;"",SUMIFS($F$45:$F$108,$K$45:$K$108,"="&amp;T$145,$B$45:$B$108,"="&amp;$B159)+SUMIFS($F$45:$F$108,$J$45:$J$108,"="&amp;T$145,$B$45:$B$108,"="&amp;$B159),"")</f>
        <v>0</v>
      </c>
      <c r="U159" s="178">
        <f>IF('3f WHD'!AC$13&lt;&gt;"",SUMIFS($F$45:$F$108,$K$45:$K$108,"="&amp;V$145,$B$45:$B$108,"="&amp;$B159)+SUMIFS($F$45:$F$108,$J$45:$J$108,"="&amp;V$145,$B$45:$B$108,"="&amp;$B159),"")</f>
        <v>0</v>
      </c>
      <c r="V159" s="178">
        <f>IF('3f WHD'!AC$13&lt;&gt;"",SUMIFS($F$45:$F$108,$K$45:$K$108,"="&amp;V$145,$B$45:$B$108,"="&amp;$B159)+SUMIFS($F$45:$F$108,$J$45:$J$108,"="&amp;V$145,$B$45:$B$108,"="&amp;$B159),"")</f>
        <v>0</v>
      </c>
      <c r="W159" s="178">
        <f>IF('3f WHD'!AD$13&lt;&gt;"",SUMIFS($F$45:$F$108,$K$45:$K$108,"="&amp;W$145,$B$45:$B$108,"="&amp;$B159)+SUMIFS($F$45:$F$108,$J$45:$J$108,"="&amp;W$145,$B$45:$B$108,"="&amp;$B159),"")</f>
        <v>0</v>
      </c>
      <c r="X159" s="178">
        <f>IF('3f WHD'!AE$13&lt;&gt;"",SUMIFS($F$45:$F$108,$K$45:$K$108,"="&amp;X$145,$B$45:$B$108,"="&amp;$B159)+SUMIFS($F$45:$F$108,$J$45:$J$108,"="&amp;X$145,$B$45:$B$108,"="&amp;$B159),"")</f>
        <v>0</v>
      </c>
      <c r="Y159" s="178">
        <f>IF('3f WHD'!AF$13&lt;&gt;"",SUMIFS($F$45:$F$108,$K$45:$K$108,"="&amp;Y$145,$B$45:$B$108,"="&amp;$B159)+SUMIFS($F$45:$F$108,$J$45:$J$108,"="&amp;Y$145,$B$45:$B$108,"="&amp;$B159),"")</f>
        <v>0</v>
      </c>
      <c r="Z159" s="178">
        <f>IF('3f WHD'!AG$13&lt;&gt;"",SUMIFS($F$45:$F$108,$K$45:$K$108,"="&amp;Z$145,$B$45:$B$108,"="&amp;$B159)+SUMIFS($F$45:$F$108,$J$45:$J$108,"="&amp;Z$145,$B$45:$B$108,"="&amp;$B159),"")</f>
        <v>0</v>
      </c>
      <c r="AA159" s="178">
        <f>IF('3f WHD'!AH$13&lt;&gt;"",SUMIFS($F$45:$F$108,$K$45:$K$108,"="&amp;AA$145,$B$45:$B$108,"="&amp;$B159)+SUMIFS($F$45:$F$108,$J$45:$J$108,"="&amp;AA$145,$B$45:$B$108,"="&amp;$B159),"")</f>
        <v>0</v>
      </c>
      <c r="AB159" s="178">
        <f>IF('3f WHD'!AI$13&lt;&gt;"",SUMIFS($F$45:$F$108,$K$45:$K$108,"="&amp;AB$145,$B$45:$B$108,"="&amp;$B159)+SUMIFS($F$45:$F$108,$J$45:$J$108,"="&amp;AB$145,$B$45:$B$108,"="&amp;$B159),"")</f>
        <v>0</v>
      </c>
      <c r="AC159" s="178">
        <f>IF('3f WHD'!AJ$13&lt;&gt;"",SUMIFS($F$45:$F$108,$K$45:$K$108,"="&amp;AC$145,$B$45:$B$108,"="&amp;$B159)+SUMIFS($F$45:$F$108,$J$45:$J$108,"="&amp;AC$145,$B$45:$B$108,"="&amp;$B159),"")</f>
        <v>0</v>
      </c>
      <c r="AD159" s="178" t="str">
        <f>IF('3f WHD'!AK$13&lt;&gt;"",SUMIFS($F$45:$F$108,$K$45:$K$108,"="&amp;AD$145,$B$45:$B$108,"="&amp;$B159)+SUMIFS($F$45:$F$108,$J$45:$J$108,"="&amp;AD$145,$B$45:$B$108,"="&amp;$B159),"")</f>
        <v/>
      </c>
      <c r="AE159" s="178" t="str">
        <f>IF('3f WHD'!AL$13&lt;&gt;"",SUMIFS($F$45:$F$108,$K$45:$K$108,"="&amp;AE$145,$B$45:$B$108,"="&amp;$B159)+SUMIFS($F$45:$F$108,$J$45:$J$108,"="&amp;AE$145,$B$45:$B$108,"="&amp;$B159),"")</f>
        <v/>
      </c>
      <c r="AF159" s="178" t="str">
        <f>IF('3f WHD'!AM$13&lt;&gt;"",SUMIFS($F$45:$F$108,$K$45:$K$108,"="&amp;AF$145,$B$45:$B$108,"="&amp;$B159)+SUMIFS($F$45:$F$108,$J$45:$J$108,"="&amp;AF$145,$B$45:$B$108,"="&amp;$B159),"")</f>
        <v/>
      </c>
      <c r="AG159" s="178" t="str">
        <f>IF('3f WHD'!AN$13&lt;&gt;"",SUMIFS($F$45:$F$108,$K$45:$K$108,"="&amp;AG$145,$B$45:$B$108,"="&amp;$B159)+SUMIFS($F$45:$F$108,$J$45:$J$108,"="&amp;AG$145,$B$45:$B$108,"="&amp;$B159),"")</f>
        <v/>
      </c>
      <c r="AH159" s="178" t="str">
        <f>IF('3f WHD'!AO$13&lt;&gt;"",SUMIFS($F$45:$F$108,$K$45:$K$108,"="&amp;AH$145,$B$45:$B$108,"="&amp;$B159)+SUMIFS($F$45:$F$108,$J$45:$J$108,"="&amp;AH$145,$B$45:$B$108,"="&amp;$B159),"")</f>
        <v/>
      </c>
      <c r="AI159" s="178" t="str">
        <f>IF('3f WHD'!AP$13&lt;&gt;"",SUMIFS($F$45:$F$108,$K$45:$K$108,"="&amp;AI$145,$B$45:$B$108,"="&amp;$B159)+SUMIFS($F$45:$F$108,$J$45:$J$108,"="&amp;AI$145,$B$45:$B$108,"="&amp;$B159),"")</f>
        <v/>
      </c>
      <c r="AJ159" s="178" t="str">
        <f>IF('3f WHD'!AQ$13&lt;&gt;"",SUMIFS($F$45:$F$108,$K$45:$K$108,"="&amp;AJ$145,$B$45:$B$108,"="&amp;$B159)+SUMIFS($F$45:$F$108,$J$45:$J$108,"="&amp;AJ$145,$B$45:$B$108,"="&amp;$B159),"")</f>
        <v/>
      </c>
      <c r="AK159" s="178" t="str">
        <f>IF('3f WHD'!AR$13&lt;&gt;"",SUMIFS($F$45:$F$108,$K$45:$K$108,"="&amp;AK$145,$B$45:$B$108,"="&amp;$B159)+SUMIFS($F$45:$F$108,$J$45:$J$108,"="&amp;AK$145,$B$45:$B$108,"="&amp;$B159),"")</f>
        <v/>
      </c>
      <c r="AL159" s="178" t="str">
        <f>IF('3f WHD'!AS$13&lt;&gt;"",SUMIFS($F$45:$F$108,$K$45:$K$108,"="&amp;AL$145,$B$45:$B$108,"="&amp;$B159)+SUMIFS($F$45:$F$108,$J$45:$J$108,"="&amp;AL$145,$B$45:$B$108,"="&amp;$B159),"")</f>
        <v/>
      </c>
      <c r="AM159" s="178" t="str">
        <f>IF('3f WHD'!AT$13&lt;&gt;"",SUMIFS($F$45:$F$108,$K$45:$K$108,"="&amp;AM$145,$B$45:$B$108,"="&amp;$B159)+SUMIFS($F$45:$F$108,$J$45:$J$108,"="&amp;AM$145,$B$45:$B$108,"="&amp;$B159),"")</f>
        <v/>
      </c>
      <c r="AN159" s="178" t="str">
        <f>IF('3f WHD'!AU$13&lt;&gt;"",SUMIFS($F$45:$F$108,$K$45:$K$108,"="&amp;AN$145,$B$45:$B$108,"="&amp;$B159)+SUMIFS($F$45:$F$108,$J$45:$J$108,"="&amp;AN$145,$B$45:$B$108,"="&amp;$B159),"")</f>
        <v/>
      </c>
      <c r="AO159" s="178" t="str">
        <f>IF('3f WHD'!AV$13&lt;&gt;"",SUMIFS($F$45:$F$108,$K$45:$K$108,"="&amp;AO$145,$B$45:$B$108,"="&amp;$B159)+SUMIFS($F$45:$F$108,$J$45:$J$108,"="&amp;AO$145,$B$45:$B$108,"="&amp;$B159),"")</f>
        <v/>
      </c>
      <c r="AP159" s="178" t="str">
        <f>IF('3f WHD'!AW$13&lt;&gt;"",SUMIFS($F$45:$F$108,$K$45:$K$108,"="&amp;AP$145,$B$45:$B$108,"="&amp;$B159)+SUMIFS($F$45:$F$108,$J$45:$J$108,"="&amp;AP$145,$B$45:$B$108,"="&amp;$B159),"")</f>
        <v/>
      </c>
      <c r="AQ159" s="178" t="str">
        <f>IF('3f WHD'!AX$13&lt;&gt;"",SUMIFS($F$45:$F$108,$K$45:$K$108,"="&amp;AQ$145,$B$45:$B$108,"="&amp;$B159)+SUMIFS($F$45:$F$108,$J$45:$J$108,"="&amp;AQ$145,$B$45:$B$108,"="&amp;$B159),"")</f>
        <v/>
      </c>
      <c r="AR159" s="178" t="str">
        <f>IF('3f WHD'!AY$13&lt;&gt;"",SUMIFS($F$45:$F$108,$K$45:$K$108,"="&amp;AR$145,$B$45:$B$108,"="&amp;$B159)+SUMIFS($F$45:$F$108,$J$45:$J$108,"="&amp;AR$145,$B$45:$B$108,"="&amp;$B159),"")</f>
        <v/>
      </c>
      <c r="AS159" s="178" t="str">
        <f>IF('3f WHD'!AZ$13&lt;&gt;"",SUMIFS($F$45:$F$108,$K$45:$K$108,"="&amp;AS$145,$B$45:$B$108,"="&amp;$B159)+SUMIFS($F$45:$F$108,$J$45:$J$108,"="&amp;AS$145,$B$45:$B$108,"="&amp;$B159),"")</f>
        <v/>
      </c>
      <c r="AT159" s="178" t="str">
        <f>IF('3f WHD'!BA$13&lt;&gt;"",SUMIFS($F$45:$F$108,$K$45:$K$108,"="&amp;AT$145,$B$45:$B$108,"="&amp;$B159)+SUMIFS($F$45:$F$108,$J$45:$J$108,"="&amp;AT$145,$B$45:$B$108,"="&amp;$B159),"")</f>
        <v/>
      </c>
      <c r="AU159" s="178" t="str">
        <f>IF('3f WHD'!BB$13&lt;&gt;"",SUMIFS($F$45:$F$108,$K$45:$K$108,"="&amp;AU$145,$B$45:$B$108,"="&amp;$B159)+SUMIFS($F$45:$F$108,$J$45:$J$108,"="&amp;AU$145,$B$45:$B$108,"="&amp;$B159),"")</f>
        <v/>
      </c>
      <c r="AV159" s="178" t="str">
        <f>IF('3f WHD'!BC$13&lt;&gt;"",SUMIFS($F$45:$F$108,$K$45:$K$108,"="&amp;AV$145,$B$45:$B$108,"="&amp;$B159)+SUMIFS($F$45:$F$108,$J$45:$J$108,"="&amp;AV$145,$B$45:$B$108,"="&amp;$B159),"")</f>
        <v/>
      </c>
      <c r="AW159" s="178" t="str">
        <f>IF('3f WHD'!BD$13&lt;&gt;"",SUMIFS($F$45:$F$108,$K$45:$K$108,"="&amp;AW$145,$B$45:$B$108,"="&amp;$B159)+SUMIFS($F$45:$F$108,$J$45:$J$108,"="&amp;AW$145,$B$45:$B$108,"="&amp;$B159),"")</f>
        <v/>
      </c>
      <c r="AX159" s="178" t="str">
        <f>IF('3f WHD'!BE$13&lt;&gt;"",SUMIFS($F$45:$F$108,$K$45:$K$108,"="&amp;AX$145,$B$45:$B$108,"="&amp;$B159)+SUMIFS($F$45:$F$108,$J$45:$J$108,"="&amp;AX$145,$B$45:$B$108,"="&amp;$B159),"")</f>
        <v/>
      </c>
      <c r="AY159" s="178" t="str">
        <f>IF('3f WHD'!BF$13&lt;&gt;"",SUMIFS($F$45:$F$108,$K$45:$K$108,"="&amp;AY$145,$B$45:$B$108,"="&amp;$B159)+SUMIFS($F$45:$F$108,$J$45:$J$108,"="&amp;AY$145,$B$45:$B$108,"="&amp;$B159),"")</f>
        <v/>
      </c>
    </row>
    <row r="160" spans="2:51">
      <c r="B160" s="156">
        <v>20</v>
      </c>
      <c r="C160" s="156"/>
      <c r="D160" s="178">
        <f>IF('3f WHD'!K$13&lt;&gt;"",SUMIFS($F$45:$F$108,$K$45:$K$108,"="&amp;D$145,$B$45:$B$108,"="&amp;$B160)+SUMIFS($F$45:$F$108,$J$45:$J$108,"="&amp;D$145,$B$45:$B$108,"="&amp;$B160),"")</f>
        <v>0</v>
      </c>
      <c r="E160" s="178">
        <f>IF('3f WHD'!L$13&lt;&gt;"",SUMIFS($F$45:$F$108,$K$45:$K$108,"="&amp;E$145,$B$45:$B$108,"="&amp;$B160)+SUMIFS($F$45:$F$108,$J$45:$J$108,"="&amp;E$145,$B$45:$B$108,"="&amp;$B160),"")</f>
        <v>0</v>
      </c>
      <c r="F160" s="178">
        <f>IF('3f WHD'!M$13&lt;&gt;"",SUMIFS($F$45:$F$108,$K$45:$K$108,"="&amp;F$145,$B$45:$B$108,"="&amp;$B160)+SUMIFS($F$45:$F$108,$J$45:$J$108,"="&amp;F$145,$B$45:$B$108,"="&amp;$B160),"")</f>
        <v>0</v>
      </c>
      <c r="G160" s="178">
        <f>IF('3f WHD'!N$13&lt;&gt;"",SUMIFS($F$45:$F$108,$K$45:$K$108,"="&amp;G$145,$B$45:$B$108,"="&amp;$B160)+SUMIFS($F$45:$F$108,$J$45:$J$108,"="&amp;G$145,$B$45:$B$108,"="&amp;$B160),"")</f>
        <v>0</v>
      </c>
      <c r="H160" s="178">
        <f>IF('3f WHD'!O$13&lt;&gt;"",SUMIFS($F$45:$F$108,$K$45:$K$108,"="&amp;H$145,$B$45:$B$108,"="&amp;$B160)+SUMIFS($F$45:$F$108,$J$45:$J$108,"="&amp;H$145,$B$45:$B$108,"="&amp;$B160),"")</f>
        <v>0</v>
      </c>
      <c r="I160" s="164"/>
      <c r="J160" s="178">
        <f>IF('3f WHD'!Q$13&lt;&gt;"",SUMIFS($F$45:$F$108,$K$45:$K$108,"="&amp;J$145,$B$45:$B$108,"="&amp;$B160)+SUMIFS($F$45:$F$108,$J$45:$J$108,"="&amp;J$145,$B$45:$B$108,"="&amp;$B160),"")</f>
        <v>0</v>
      </c>
      <c r="K160" s="178">
        <f>IF('3f WHD'!R$13&lt;&gt;"",SUMIFS($F$45:$F$108,$K$45:$K$108,"="&amp;K$145,$B$45:$B$108,"="&amp;$B160)+SUMIFS($F$45:$F$108,$J$45:$J$108,"="&amp;K$145,$B$45:$B$108,"="&amp;$B160),"")</f>
        <v>0</v>
      </c>
      <c r="L160" s="178">
        <f>IF('3f WHD'!S$13&lt;&gt;"",SUMIFS($F$45:$F$108,$K$45:$K$108,"="&amp;L$145,$B$45:$B$108,"="&amp;$B160)+SUMIFS($F$45:$F$108,$J$45:$J$108,"="&amp;L$145,$B$45:$B$108,"="&amp;$B160),"")</f>
        <v>0</v>
      </c>
      <c r="M160" s="178">
        <f>IF('3f WHD'!T$13&lt;&gt;"",SUMIFS($F$45:$F$108,$K$45:$K$108,"="&amp;M$145,$B$45:$B$108,"="&amp;$B160)+SUMIFS($F$45:$F$108,$J$45:$J$108,"="&amp;M$145,$B$45:$B$108,"="&amp;$B160),"")</f>
        <v>0</v>
      </c>
      <c r="N160" s="178">
        <f>IF('3f WHD'!U$13&lt;&gt;"",SUMIFS($F$45:$F$108,$K$45:$K$108,"="&amp;N$145,$B$45:$B$108,"="&amp;$B160)+SUMIFS($F$45:$F$108,$J$45:$J$108,"="&amp;N$145,$B$45:$B$108,"="&amp;$B160),"")</f>
        <v>0</v>
      </c>
      <c r="O160" s="178">
        <f>IF('3f WHD'!V$13&lt;&gt;"",SUMIFS($F$45:$F$108,$K$45:$K$108,"="&amp;O$145,$B$45:$B$108,"="&amp;$B160)+SUMIFS($F$45:$F$108,$J$45:$J$108,"="&amp;O$145,$B$45:$B$108,"="&amp;$B160),"")</f>
        <v>0</v>
      </c>
      <c r="P160" s="178">
        <f>IF('3f WHD'!W$13&lt;&gt;"",SUMIFS($F$45:$F$108,$K$45:$K$108,"="&amp;P$145,$B$45:$B$108,"="&amp;$B160)+SUMIFS($F$45:$F$108,$J$45:$J$108,"="&amp;P$145,$B$45:$B$108,"="&amp;$B160),"")</f>
        <v>0</v>
      </c>
      <c r="Q160" s="178">
        <f>IF('3f WHD'!X$13&lt;&gt;"",SUMIFS($F$45:$F$108,$K$45:$K$108,"="&amp;Q$145,$B$45:$B$108,"="&amp;$B160)+SUMIFS($F$45:$F$108,$J$45:$J$108,"="&amp;Q$145,$B$45:$B$108,"="&amp;$B160),"")</f>
        <v>0</v>
      </c>
      <c r="R160" s="164"/>
      <c r="S160" s="178">
        <f>IF('3f WHD'!AA$13&lt;&gt;"",SUMIFS($F$45:$F$108,$K$45:$K$108,"="&amp;T$145,$B$45:$B$108,"="&amp;$B160)+SUMIFS($F$45:$F$108,$J$45:$J$108,"="&amp;T$145,$B$45:$B$108,"="&amp;$B160),"")</f>
        <v>0</v>
      </c>
      <c r="T160" s="178">
        <f>IF('3f WHD'!AA$13&lt;&gt;"",SUMIFS($F$45:$F$108,$K$45:$K$108,"="&amp;T$145,$B$45:$B$108,"="&amp;$B160)+SUMIFS($F$45:$F$108,$J$45:$J$108,"="&amp;T$145,$B$45:$B$108,"="&amp;$B160),"")</f>
        <v>0</v>
      </c>
      <c r="U160" s="178">
        <f>IF('3f WHD'!AC$13&lt;&gt;"",SUMIFS($F$45:$F$108,$K$45:$K$108,"="&amp;V$145,$B$45:$B$108,"="&amp;$B160)+SUMIFS($F$45:$F$108,$J$45:$J$108,"="&amp;V$145,$B$45:$B$108,"="&amp;$B160),"")</f>
        <v>0</v>
      </c>
      <c r="V160" s="178">
        <f>IF('3f WHD'!AC$13&lt;&gt;"",SUMIFS($F$45:$F$108,$K$45:$K$108,"="&amp;V$145,$B$45:$B$108,"="&amp;$B160)+SUMIFS($F$45:$F$108,$J$45:$J$108,"="&amp;V$145,$B$45:$B$108,"="&amp;$B160),"")</f>
        <v>0</v>
      </c>
      <c r="W160" s="178">
        <f>IF('3f WHD'!AD$13&lt;&gt;"",SUMIFS($F$45:$F$108,$K$45:$K$108,"="&amp;W$145,$B$45:$B$108,"="&amp;$B160)+SUMIFS($F$45:$F$108,$J$45:$J$108,"="&amp;W$145,$B$45:$B$108,"="&amp;$B160),"")</f>
        <v>0</v>
      </c>
      <c r="X160" s="178">
        <f>IF('3f WHD'!AE$13&lt;&gt;"",SUMIFS($F$45:$F$108,$K$45:$K$108,"="&amp;X$145,$B$45:$B$108,"="&amp;$B160)+SUMIFS($F$45:$F$108,$J$45:$J$108,"="&amp;X$145,$B$45:$B$108,"="&amp;$B160),"")</f>
        <v>0</v>
      </c>
      <c r="Y160" s="178">
        <f>IF('3f WHD'!AF$13&lt;&gt;"",SUMIFS($F$45:$F$108,$K$45:$K$108,"="&amp;Y$145,$B$45:$B$108,"="&amp;$B160)+SUMIFS($F$45:$F$108,$J$45:$J$108,"="&amp;Y$145,$B$45:$B$108,"="&amp;$B160),"")</f>
        <v>0</v>
      </c>
      <c r="Z160" s="178">
        <f>IF('3f WHD'!AG$13&lt;&gt;"",SUMIFS($F$45:$F$108,$K$45:$K$108,"="&amp;Z$145,$B$45:$B$108,"="&amp;$B160)+SUMIFS($F$45:$F$108,$J$45:$J$108,"="&amp;Z$145,$B$45:$B$108,"="&amp;$B160),"")</f>
        <v>0</v>
      </c>
      <c r="AA160" s="178">
        <f>IF('3f WHD'!AH$13&lt;&gt;"",SUMIFS($F$45:$F$108,$K$45:$K$108,"="&amp;AA$145,$B$45:$B$108,"="&amp;$B160)+SUMIFS($F$45:$F$108,$J$45:$J$108,"="&amp;AA$145,$B$45:$B$108,"="&amp;$B160),"")</f>
        <v>0</v>
      </c>
      <c r="AB160" s="178">
        <f>IF('3f WHD'!AI$13&lt;&gt;"",SUMIFS($F$45:$F$108,$K$45:$K$108,"="&amp;AB$145,$B$45:$B$108,"="&amp;$B160)+SUMIFS($F$45:$F$108,$J$45:$J$108,"="&amp;AB$145,$B$45:$B$108,"="&amp;$B160),"")</f>
        <v>0</v>
      </c>
      <c r="AC160" s="178">
        <f>IF('3f WHD'!AJ$13&lt;&gt;"",SUMIFS($F$45:$F$108,$K$45:$K$108,"="&amp;AC$145,$B$45:$B$108,"="&amp;$B160)+SUMIFS($F$45:$F$108,$J$45:$J$108,"="&amp;AC$145,$B$45:$B$108,"="&amp;$B160),"")</f>
        <v>0</v>
      </c>
      <c r="AD160" s="178" t="str">
        <f>IF('3f WHD'!AK$13&lt;&gt;"",SUMIFS($F$45:$F$108,$K$45:$K$108,"="&amp;AD$145,$B$45:$B$108,"="&amp;$B160)+SUMIFS($F$45:$F$108,$J$45:$J$108,"="&amp;AD$145,$B$45:$B$108,"="&amp;$B160),"")</f>
        <v/>
      </c>
      <c r="AE160" s="178" t="str">
        <f>IF('3f WHD'!AL$13&lt;&gt;"",SUMIFS($F$45:$F$108,$K$45:$K$108,"="&amp;AE$145,$B$45:$B$108,"="&amp;$B160)+SUMIFS($F$45:$F$108,$J$45:$J$108,"="&amp;AE$145,$B$45:$B$108,"="&amp;$B160),"")</f>
        <v/>
      </c>
      <c r="AF160" s="178" t="str">
        <f>IF('3f WHD'!AM$13&lt;&gt;"",SUMIFS($F$45:$F$108,$K$45:$K$108,"="&amp;AF$145,$B$45:$B$108,"="&amp;$B160)+SUMIFS($F$45:$F$108,$J$45:$J$108,"="&amp;AF$145,$B$45:$B$108,"="&amp;$B160),"")</f>
        <v/>
      </c>
      <c r="AG160" s="178" t="str">
        <f>IF('3f WHD'!AN$13&lt;&gt;"",SUMIFS($F$45:$F$108,$K$45:$K$108,"="&amp;AG$145,$B$45:$B$108,"="&amp;$B160)+SUMIFS($F$45:$F$108,$J$45:$J$108,"="&amp;AG$145,$B$45:$B$108,"="&amp;$B160),"")</f>
        <v/>
      </c>
      <c r="AH160" s="178" t="str">
        <f>IF('3f WHD'!AO$13&lt;&gt;"",SUMIFS($F$45:$F$108,$K$45:$K$108,"="&amp;AH$145,$B$45:$B$108,"="&amp;$B160)+SUMIFS($F$45:$F$108,$J$45:$J$108,"="&amp;AH$145,$B$45:$B$108,"="&amp;$B160),"")</f>
        <v/>
      </c>
      <c r="AI160" s="178" t="str">
        <f>IF('3f WHD'!AP$13&lt;&gt;"",SUMIFS($F$45:$F$108,$K$45:$K$108,"="&amp;AI$145,$B$45:$B$108,"="&amp;$B160)+SUMIFS($F$45:$F$108,$J$45:$J$108,"="&amp;AI$145,$B$45:$B$108,"="&amp;$B160),"")</f>
        <v/>
      </c>
      <c r="AJ160" s="178" t="str">
        <f>IF('3f WHD'!AQ$13&lt;&gt;"",SUMIFS($F$45:$F$108,$K$45:$K$108,"="&amp;AJ$145,$B$45:$B$108,"="&amp;$B160)+SUMIFS($F$45:$F$108,$J$45:$J$108,"="&amp;AJ$145,$B$45:$B$108,"="&amp;$B160),"")</f>
        <v/>
      </c>
      <c r="AK160" s="178" t="str">
        <f>IF('3f WHD'!AR$13&lt;&gt;"",SUMIFS($F$45:$F$108,$K$45:$K$108,"="&amp;AK$145,$B$45:$B$108,"="&amp;$B160)+SUMIFS($F$45:$F$108,$J$45:$J$108,"="&amp;AK$145,$B$45:$B$108,"="&amp;$B160),"")</f>
        <v/>
      </c>
      <c r="AL160" s="178" t="str">
        <f>IF('3f WHD'!AS$13&lt;&gt;"",SUMIFS($F$45:$F$108,$K$45:$K$108,"="&amp;AL$145,$B$45:$B$108,"="&amp;$B160)+SUMIFS($F$45:$F$108,$J$45:$J$108,"="&amp;AL$145,$B$45:$B$108,"="&amp;$B160),"")</f>
        <v/>
      </c>
      <c r="AM160" s="178" t="str">
        <f>IF('3f WHD'!AT$13&lt;&gt;"",SUMIFS($F$45:$F$108,$K$45:$K$108,"="&amp;AM$145,$B$45:$B$108,"="&amp;$B160)+SUMIFS($F$45:$F$108,$J$45:$J$108,"="&amp;AM$145,$B$45:$B$108,"="&amp;$B160),"")</f>
        <v/>
      </c>
      <c r="AN160" s="178" t="str">
        <f>IF('3f WHD'!AU$13&lt;&gt;"",SUMIFS($F$45:$F$108,$K$45:$K$108,"="&amp;AN$145,$B$45:$B$108,"="&amp;$B160)+SUMIFS($F$45:$F$108,$J$45:$J$108,"="&amp;AN$145,$B$45:$B$108,"="&amp;$B160),"")</f>
        <v/>
      </c>
      <c r="AO160" s="178" t="str">
        <f>IF('3f WHD'!AV$13&lt;&gt;"",SUMIFS($F$45:$F$108,$K$45:$K$108,"="&amp;AO$145,$B$45:$B$108,"="&amp;$B160)+SUMIFS($F$45:$F$108,$J$45:$J$108,"="&amp;AO$145,$B$45:$B$108,"="&amp;$B160),"")</f>
        <v/>
      </c>
      <c r="AP160" s="178" t="str">
        <f>IF('3f WHD'!AW$13&lt;&gt;"",SUMIFS($F$45:$F$108,$K$45:$K$108,"="&amp;AP$145,$B$45:$B$108,"="&amp;$B160)+SUMIFS($F$45:$F$108,$J$45:$J$108,"="&amp;AP$145,$B$45:$B$108,"="&amp;$B160),"")</f>
        <v/>
      </c>
      <c r="AQ160" s="178" t="str">
        <f>IF('3f WHD'!AX$13&lt;&gt;"",SUMIFS($F$45:$F$108,$K$45:$K$108,"="&amp;AQ$145,$B$45:$B$108,"="&amp;$B160)+SUMIFS($F$45:$F$108,$J$45:$J$108,"="&amp;AQ$145,$B$45:$B$108,"="&amp;$B160),"")</f>
        <v/>
      </c>
      <c r="AR160" s="178" t="str">
        <f>IF('3f WHD'!AY$13&lt;&gt;"",SUMIFS($F$45:$F$108,$K$45:$K$108,"="&amp;AR$145,$B$45:$B$108,"="&amp;$B160)+SUMIFS($F$45:$F$108,$J$45:$J$108,"="&amp;AR$145,$B$45:$B$108,"="&amp;$B160),"")</f>
        <v/>
      </c>
      <c r="AS160" s="178" t="str">
        <f>IF('3f WHD'!AZ$13&lt;&gt;"",SUMIFS($F$45:$F$108,$K$45:$K$108,"="&amp;AS$145,$B$45:$B$108,"="&amp;$B160)+SUMIFS($F$45:$F$108,$J$45:$J$108,"="&amp;AS$145,$B$45:$B$108,"="&amp;$B160),"")</f>
        <v/>
      </c>
      <c r="AT160" s="178" t="str">
        <f>IF('3f WHD'!BA$13&lt;&gt;"",SUMIFS($F$45:$F$108,$K$45:$K$108,"="&amp;AT$145,$B$45:$B$108,"="&amp;$B160)+SUMIFS($F$45:$F$108,$J$45:$J$108,"="&amp;AT$145,$B$45:$B$108,"="&amp;$B160),"")</f>
        <v/>
      </c>
      <c r="AU160" s="178" t="str">
        <f>IF('3f WHD'!BB$13&lt;&gt;"",SUMIFS($F$45:$F$108,$K$45:$K$108,"="&amp;AU$145,$B$45:$B$108,"="&amp;$B160)+SUMIFS($F$45:$F$108,$J$45:$J$108,"="&amp;AU$145,$B$45:$B$108,"="&amp;$B160),"")</f>
        <v/>
      </c>
      <c r="AV160" s="178" t="str">
        <f>IF('3f WHD'!BC$13&lt;&gt;"",SUMIFS($F$45:$F$108,$K$45:$K$108,"="&amp;AV$145,$B$45:$B$108,"="&amp;$B160)+SUMIFS($F$45:$F$108,$J$45:$J$108,"="&amp;AV$145,$B$45:$B$108,"="&amp;$B160),"")</f>
        <v/>
      </c>
      <c r="AW160" s="178" t="str">
        <f>IF('3f WHD'!BD$13&lt;&gt;"",SUMIFS($F$45:$F$108,$K$45:$K$108,"="&amp;AW$145,$B$45:$B$108,"="&amp;$B160)+SUMIFS($F$45:$F$108,$J$45:$J$108,"="&amp;AW$145,$B$45:$B$108,"="&amp;$B160),"")</f>
        <v/>
      </c>
      <c r="AX160" s="178" t="str">
        <f>IF('3f WHD'!BE$13&lt;&gt;"",SUMIFS($F$45:$F$108,$K$45:$K$108,"="&amp;AX$145,$B$45:$B$108,"="&amp;$B160)+SUMIFS($F$45:$F$108,$J$45:$J$108,"="&amp;AX$145,$B$45:$B$108,"="&amp;$B160),"")</f>
        <v/>
      </c>
      <c r="AY160" s="178" t="str">
        <f>IF('3f WHD'!BF$13&lt;&gt;"",SUMIFS($F$45:$F$108,$K$45:$K$108,"="&amp;AY$145,$B$45:$B$108,"="&amp;$B160)+SUMIFS($F$45:$F$108,$J$45:$J$108,"="&amp;AY$145,$B$45:$B$108,"="&amp;$B160),"")</f>
        <v/>
      </c>
    </row>
    <row r="161" spans="1:51">
      <c r="B161" s="156">
        <v>21</v>
      </c>
      <c r="C161" s="156"/>
      <c r="D161" s="178">
        <f>IF('3f WHD'!K$13&lt;&gt;"",SUMIFS($F$45:$F$108,$K$45:$K$108,"="&amp;D$145,$B$45:$B$108,"="&amp;$B161)+SUMIFS($F$45:$F$108,$J$45:$J$108,"="&amp;D$145,$B$45:$B$108,"="&amp;$B161),"")</f>
        <v>0</v>
      </c>
      <c r="E161" s="178">
        <f>IF('3f WHD'!L$13&lt;&gt;"",SUMIFS($F$45:$F$108,$K$45:$K$108,"="&amp;E$145,$B$45:$B$108,"="&amp;$B161)+SUMIFS($F$45:$F$108,$J$45:$J$108,"="&amp;E$145,$B$45:$B$108,"="&amp;$B161),"")</f>
        <v>0</v>
      </c>
      <c r="F161" s="178">
        <f>IF('3f WHD'!M$13&lt;&gt;"",SUMIFS($F$45:$F$108,$K$45:$K$108,"="&amp;F$145,$B$45:$B$108,"="&amp;$B161)+SUMIFS($F$45:$F$108,$J$45:$J$108,"="&amp;F$145,$B$45:$B$108,"="&amp;$B161),"")</f>
        <v>0</v>
      </c>
      <c r="G161" s="178">
        <f>IF('3f WHD'!N$13&lt;&gt;"",SUMIFS($F$45:$F$108,$K$45:$K$108,"="&amp;G$145,$B$45:$B$108,"="&amp;$B161)+SUMIFS($F$45:$F$108,$J$45:$J$108,"="&amp;G$145,$B$45:$B$108,"="&amp;$B161),"")</f>
        <v>0</v>
      </c>
      <c r="H161" s="178">
        <f>IF('3f WHD'!O$13&lt;&gt;"",SUMIFS($F$45:$F$108,$K$45:$K$108,"="&amp;H$145,$B$45:$B$108,"="&amp;$B161)+SUMIFS($F$45:$F$108,$J$45:$J$108,"="&amp;H$145,$B$45:$B$108,"="&amp;$B161),"")</f>
        <v>0</v>
      </c>
      <c r="I161" s="164"/>
      <c r="J161" s="178">
        <f>IF('3f WHD'!Q$13&lt;&gt;"",SUMIFS($F$45:$F$108,$K$45:$K$108,"="&amp;J$145,$B$45:$B$108,"="&amp;$B161)+SUMIFS($F$45:$F$108,$J$45:$J$108,"="&amp;J$145,$B$45:$B$108,"="&amp;$B161),"")</f>
        <v>0</v>
      </c>
      <c r="K161" s="178">
        <f>IF('3f WHD'!R$13&lt;&gt;"",SUMIFS($F$45:$F$108,$K$45:$K$108,"="&amp;K$145,$B$45:$B$108,"="&amp;$B161)+SUMIFS($F$45:$F$108,$J$45:$J$108,"="&amp;K$145,$B$45:$B$108,"="&amp;$B161),"")</f>
        <v>0</v>
      </c>
      <c r="L161" s="178">
        <f>IF('3f WHD'!S$13&lt;&gt;"",SUMIFS($F$45:$F$108,$K$45:$K$108,"="&amp;L$145,$B$45:$B$108,"="&amp;$B161)+SUMIFS($F$45:$F$108,$J$45:$J$108,"="&amp;L$145,$B$45:$B$108,"="&amp;$B161),"")</f>
        <v>0</v>
      </c>
      <c r="M161" s="178">
        <f>IF('3f WHD'!T$13&lt;&gt;"",SUMIFS($F$45:$F$108,$K$45:$K$108,"="&amp;M$145,$B$45:$B$108,"="&amp;$B161)+SUMIFS($F$45:$F$108,$J$45:$J$108,"="&amp;M$145,$B$45:$B$108,"="&amp;$B161),"")</f>
        <v>0</v>
      </c>
      <c r="N161" s="178">
        <f>IF('3f WHD'!U$13&lt;&gt;"",SUMIFS($F$45:$F$108,$K$45:$K$108,"="&amp;N$145,$B$45:$B$108,"="&amp;$B161)+SUMIFS($F$45:$F$108,$J$45:$J$108,"="&amp;N$145,$B$45:$B$108,"="&amp;$B161),"")</f>
        <v>0</v>
      </c>
      <c r="O161" s="178">
        <f>IF('3f WHD'!V$13&lt;&gt;"",SUMIFS($F$45:$F$108,$K$45:$K$108,"="&amp;O$145,$B$45:$B$108,"="&amp;$B161)+SUMIFS($F$45:$F$108,$J$45:$J$108,"="&amp;O$145,$B$45:$B$108,"="&amp;$B161),"")</f>
        <v>0</v>
      </c>
      <c r="P161" s="178">
        <f>IF('3f WHD'!W$13&lt;&gt;"",SUMIFS($F$45:$F$108,$K$45:$K$108,"="&amp;P$145,$B$45:$B$108,"="&amp;$B161)+SUMIFS($F$45:$F$108,$J$45:$J$108,"="&amp;P$145,$B$45:$B$108,"="&amp;$B161),"")</f>
        <v>0</v>
      </c>
      <c r="Q161" s="178">
        <f>IF('3f WHD'!X$13&lt;&gt;"",SUMIFS($F$45:$F$108,$K$45:$K$108,"="&amp;Q$145,$B$45:$B$108,"="&amp;$B161)+SUMIFS($F$45:$F$108,$J$45:$J$108,"="&amp;Q$145,$B$45:$B$108,"="&amp;$B161),"")</f>
        <v>0</v>
      </c>
      <c r="R161" s="164"/>
      <c r="S161" s="178">
        <f>IF('3f WHD'!AA$13&lt;&gt;"",SUMIFS($F$45:$F$108,$K$45:$K$108,"="&amp;T$145,$B$45:$B$108,"="&amp;$B161)+SUMIFS($F$45:$F$108,$J$45:$J$108,"="&amp;T$145,$B$45:$B$108,"="&amp;$B161),"")</f>
        <v>0</v>
      </c>
      <c r="T161" s="178">
        <f>IF('3f WHD'!AA$13&lt;&gt;"",SUMIFS($F$45:$F$108,$K$45:$K$108,"="&amp;T$145,$B$45:$B$108,"="&amp;$B161)+SUMIFS($F$45:$F$108,$J$45:$J$108,"="&amp;T$145,$B$45:$B$108,"="&amp;$B161),"")</f>
        <v>0</v>
      </c>
      <c r="U161" s="178">
        <f>IF('3f WHD'!AC$13&lt;&gt;"",SUMIFS($F$45:$F$108,$K$45:$K$108,"="&amp;V$145,$B$45:$B$108,"="&amp;$B161)+SUMIFS($F$45:$F$108,$J$45:$J$108,"="&amp;V$145,$B$45:$B$108,"="&amp;$B161),"")</f>
        <v>0</v>
      </c>
      <c r="V161" s="178">
        <f>IF('3f WHD'!AC$13&lt;&gt;"",SUMIFS($F$45:$F$108,$K$45:$K$108,"="&amp;V$145,$B$45:$B$108,"="&amp;$B161)+SUMIFS($F$45:$F$108,$J$45:$J$108,"="&amp;V$145,$B$45:$B$108,"="&amp;$B161),"")</f>
        <v>0</v>
      </c>
      <c r="W161" s="178">
        <f>IF('3f WHD'!AD$13&lt;&gt;"",SUMIFS($F$45:$F$108,$K$45:$K$108,"="&amp;W$145,$B$45:$B$108,"="&amp;$B161)+SUMIFS($F$45:$F$108,$J$45:$J$108,"="&amp;W$145,$B$45:$B$108,"="&amp;$B161),"")</f>
        <v>0</v>
      </c>
      <c r="X161" s="178">
        <f>IF('3f WHD'!AE$13&lt;&gt;"",SUMIFS($F$45:$F$108,$K$45:$K$108,"="&amp;X$145,$B$45:$B$108,"="&amp;$B161)+SUMIFS($F$45:$F$108,$J$45:$J$108,"="&amp;X$145,$B$45:$B$108,"="&amp;$B161),"")</f>
        <v>0</v>
      </c>
      <c r="Y161" s="178">
        <f>IF('3f WHD'!AF$13&lt;&gt;"",SUMIFS($F$45:$F$108,$K$45:$K$108,"="&amp;Y$145,$B$45:$B$108,"="&amp;$B161)+SUMIFS($F$45:$F$108,$J$45:$J$108,"="&amp;Y$145,$B$45:$B$108,"="&amp;$B161),"")</f>
        <v>0</v>
      </c>
      <c r="Z161" s="178">
        <f>IF('3f WHD'!AG$13&lt;&gt;"",SUMIFS($F$45:$F$108,$K$45:$K$108,"="&amp;Z$145,$B$45:$B$108,"="&amp;$B161)+SUMIFS($F$45:$F$108,$J$45:$J$108,"="&amp;Z$145,$B$45:$B$108,"="&amp;$B161),"")</f>
        <v>0</v>
      </c>
      <c r="AA161" s="178">
        <f>IF('3f WHD'!AH$13&lt;&gt;"",SUMIFS($F$45:$F$108,$K$45:$K$108,"="&amp;AA$145,$B$45:$B$108,"="&amp;$B161)+SUMIFS($F$45:$F$108,$J$45:$J$108,"="&amp;AA$145,$B$45:$B$108,"="&amp;$B161),"")</f>
        <v>0</v>
      </c>
      <c r="AB161" s="178">
        <f>IF('3f WHD'!AI$13&lt;&gt;"",SUMIFS($F$45:$F$108,$K$45:$K$108,"="&amp;AB$145,$B$45:$B$108,"="&amp;$B161)+SUMIFS($F$45:$F$108,$J$45:$J$108,"="&amp;AB$145,$B$45:$B$108,"="&amp;$B161),"")</f>
        <v>0</v>
      </c>
      <c r="AC161" s="178">
        <f>IF('3f WHD'!AJ$13&lt;&gt;"",SUMIFS($F$45:$F$108,$K$45:$K$108,"="&amp;AC$145,$B$45:$B$108,"="&amp;$B161)+SUMIFS($F$45:$F$108,$J$45:$J$108,"="&amp;AC$145,$B$45:$B$108,"="&amp;$B161),"")</f>
        <v>0</v>
      </c>
      <c r="AD161" s="178" t="str">
        <f>IF('3f WHD'!AK$13&lt;&gt;"",SUMIFS($F$45:$F$108,$K$45:$K$108,"="&amp;AD$145,$B$45:$B$108,"="&amp;$B161)+SUMIFS($F$45:$F$108,$J$45:$J$108,"="&amp;AD$145,$B$45:$B$108,"="&amp;$B161),"")</f>
        <v/>
      </c>
      <c r="AE161" s="178" t="str">
        <f>IF('3f WHD'!AL$13&lt;&gt;"",SUMIFS($F$45:$F$108,$K$45:$K$108,"="&amp;AE$145,$B$45:$B$108,"="&amp;$B161)+SUMIFS($F$45:$F$108,$J$45:$J$108,"="&amp;AE$145,$B$45:$B$108,"="&amp;$B161),"")</f>
        <v/>
      </c>
      <c r="AF161" s="178" t="str">
        <f>IF('3f WHD'!AM$13&lt;&gt;"",SUMIFS($F$45:$F$108,$K$45:$K$108,"="&amp;AF$145,$B$45:$B$108,"="&amp;$B161)+SUMIFS($F$45:$F$108,$J$45:$J$108,"="&amp;AF$145,$B$45:$B$108,"="&amp;$B161),"")</f>
        <v/>
      </c>
      <c r="AG161" s="178" t="str">
        <f>IF('3f WHD'!AN$13&lt;&gt;"",SUMIFS($F$45:$F$108,$K$45:$K$108,"="&amp;AG$145,$B$45:$B$108,"="&amp;$B161)+SUMIFS($F$45:$F$108,$J$45:$J$108,"="&amp;AG$145,$B$45:$B$108,"="&amp;$B161),"")</f>
        <v/>
      </c>
      <c r="AH161" s="178" t="str">
        <f>IF('3f WHD'!AO$13&lt;&gt;"",SUMIFS($F$45:$F$108,$K$45:$K$108,"="&amp;AH$145,$B$45:$B$108,"="&amp;$B161)+SUMIFS($F$45:$F$108,$J$45:$J$108,"="&amp;AH$145,$B$45:$B$108,"="&amp;$B161),"")</f>
        <v/>
      </c>
      <c r="AI161" s="178" t="str">
        <f>IF('3f WHD'!AP$13&lt;&gt;"",SUMIFS($F$45:$F$108,$K$45:$K$108,"="&amp;AI$145,$B$45:$B$108,"="&amp;$B161)+SUMIFS($F$45:$F$108,$J$45:$J$108,"="&amp;AI$145,$B$45:$B$108,"="&amp;$B161),"")</f>
        <v/>
      </c>
      <c r="AJ161" s="178" t="str">
        <f>IF('3f WHD'!AQ$13&lt;&gt;"",SUMIFS($F$45:$F$108,$K$45:$K$108,"="&amp;AJ$145,$B$45:$B$108,"="&amp;$B161)+SUMIFS($F$45:$F$108,$J$45:$J$108,"="&amp;AJ$145,$B$45:$B$108,"="&amp;$B161),"")</f>
        <v/>
      </c>
      <c r="AK161" s="178" t="str">
        <f>IF('3f WHD'!AR$13&lt;&gt;"",SUMIFS($F$45:$F$108,$K$45:$K$108,"="&amp;AK$145,$B$45:$B$108,"="&amp;$B161)+SUMIFS($F$45:$F$108,$J$45:$J$108,"="&amp;AK$145,$B$45:$B$108,"="&amp;$B161),"")</f>
        <v/>
      </c>
      <c r="AL161" s="178" t="str">
        <f>IF('3f WHD'!AS$13&lt;&gt;"",SUMIFS($F$45:$F$108,$K$45:$K$108,"="&amp;AL$145,$B$45:$B$108,"="&amp;$B161)+SUMIFS($F$45:$F$108,$J$45:$J$108,"="&amp;AL$145,$B$45:$B$108,"="&amp;$B161),"")</f>
        <v/>
      </c>
      <c r="AM161" s="178" t="str">
        <f>IF('3f WHD'!AT$13&lt;&gt;"",SUMIFS($F$45:$F$108,$K$45:$K$108,"="&amp;AM$145,$B$45:$B$108,"="&amp;$B161)+SUMIFS($F$45:$F$108,$J$45:$J$108,"="&amp;AM$145,$B$45:$B$108,"="&amp;$B161),"")</f>
        <v/>
      </c>
      <c r="AN161" s="178" t="str">
        <f>IF('3f WHD'!AU$13&lt;&gt;"",SUMIFS($F$45:$F$108,$K$45:$K$108,"="&amp;AN$145,$B$45:$B$108,"="&amp;$B161)+SUMIFS($F$45:$F$108,$J$45:$J$108,"="&amp;AN$145,$B$45:$B$108,"="&amp;$B161),"")</f>
        <v/>
      </c>
      <c r="AO161" s="178" t="str">
        <f>IF('3f WHD'!AV$13&lt;&gt;"",SUMIFS($F$45:$F$108,$K$45:$K$108,"="&amp;AO$145,$B$45:$B$108,"="&amp;$B161)+SUMIFS($F$45:$F$108,$J$45:$J$108,"="&amp;AO$145,$B$45:$B$108,"="&amp;$B161),"")</f>
        <v/>
      </c>
      <c r="AP161" s="178" t="str">
        <f>IF('3f WHD'!AW$13&lt;&gt;"",SUMIFS($F$45:$F$108,$K$45:$K$108,"="&amp;AP$145,$B$45:$B$108,"="&amp;$B161)+SUMIFS($F$45:$F$108,$J$45:$J$108,"="&amp;AP$145,$B$45:$B$108,"="&amp;$B161),"")</f>
        <v/>
      </c>
      <c r="AQ161" s="178" t="str">
        <f>IF('3f WHD'!AX$13&lt;&gt;"",SUMIFS($F$45:$F$108,$K$45:$K$108,"="&amp;AQ$145,$B$45:$B$108,"="&amp;$B161)+SUMIFS($F$45:$F$108,$J$45:$J$108,"="&amp;AQ$145,$B$45:$B$108,"="&amp;$B161),"")</f>
        <v/>
      </c>
      <c r="AR161" s="178" t="str">
        <f>IF('3f WHD'!AY$13&lt;&gt;"",SUMIFS($F$45:$F$108,$K$45:$K$108,"="&amp;AR$145,$B$45:$B$108,"="&amp;$B161)+SUMIFS($F$45:$F$108,$J$45:$J$108,"="&amp;AR$145,$B$45:$B$108,"="&amp;$B161),"")</f>
        <v/>
      </c>
      <c r="AS161" s="178" t="str">
        <f>IF('3f WHD'!AZ$13&lt;&gt;"",SUMIFS($F$45:$F$108,$K$45:$K$108,"="&amp;AS$145,$B$45:$B$108,"="&amp;$B161)+SUMIFS($F$45:$F$108,$J$45:$J$108,"="&amp;AS$145,$B$45:$B$108,"="&amp;$B161),"")</f>
        <v/>
      </c>
      <c r="AT161" s="178" t="str">
        <f>IF('3f WHD'!BA$13&lt;&gt;"",SUMIFS($F$45:$F$108,$K$45:$K$108,"="&amp;AT$145,$B$45:$B$108,"="&amp;$B161)+SUMIFS($F$45:$F$108,$J$45:$J$108,"="&amp;AT$145,$B$45:$B$108,"="&amp;$B161),"")</f>
        <v/>
      </c>
      <c r="AU161" s="178" t="str">
        <f>IF('3f WHD'!BB$13&lt;&gt;"",SUMIFS($F$45:$F$108,$K$45:$K$108,"="&amp;AU$145,$B$45:$B$108,"="&amp;$B161)+SUMIFS($F$45:$F$108,$J$45:$J$108,"="&amp;AU$145,$B$45:$B$108,"="&amp;$B161),"")</f>
        <v/>
      </c>
      <c r="AV161" s="178" t="str">
        <f>IF('3f WHD'!BC$13&lt;&gt;"",SUMIFS($F$45:$F$108,$K$45:$K$108,"="&amp;AV$145,$B$45:$B$108,"="&amp;$B161)+SUMIFS($F$45:$F$108,$J$45:$J$108,"="&amp;AV$145,$B$45:$B$108,"="&amp;$B161),"")</f>
        <v/>
      </c>
      <c r="AW161" s="178" t="str">
        <f>IF('3f WHD'!BD$13&lt;&gt;"",SUMIFS($F$45:$F$108,$K$45:$K$108,"="&amp;AW$145,$B$45:$B$108,"="&amp;$B161)+SUMIFS($F$45:$F$108,$J$45:$J$108,"="&amp;AW$145,$B$45:$B$108,"="&amp;$B161),"")</f>
        <v/>
      </c>
      <c r="AX161" s="178" t="str">
        <f>IF('3f WHD'!BE$13&lt;&gt;"",SUMIFS($F$45:$F$108,$K$45:$K$108,"="&amp;AX$145,$B$45:$B$108,"="&amp;$B161)+SUMIFS($F$45:$F$108,$J$45:$J$108,"="&amp;AX$145,$B$45:$B$108,"="&amp;$B161),"")</f>
        <v/>
      </c>
      <c r="AY161" s="178" t="str">
        <f>IF('3f WHD'!BF$13&lt;&gt;"",SUMIFS($F$45:$F$108,$K$45:$K$108,"="&amp;AY$145,$B$45:$B$108,"="&amp;$B161)+SUMIFS($F$45:$F$108,$J$45:$J$108,"="&amp;AY$145,$B$45:$B$108,"="&amp;$B161),"")</f>
        <v/>
      </c>
    </row>
    <row r="162" spans="1:51"/>
    <row r="163" spans="1:51"/>
    <row r="164" spans="1:51" s="87" customFormat="1" ht="18" customHeight="1">
      <c r="A164" s="185"/>
      <c r="B164" s="336" t="s">
        <v>461</v>
      </c>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row>
    <row r="165" spans="1:51" s="87" customFormat="1" ht="15" customHeight="1">
      <c r="A165" s="157"/>
      <c r="B165" s="158" t="s">
        <v>462</v>
      </c>
      <c r="C165" s="159"/>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row>
    <row r="166" spans="1:51" s="87" customFormat="1" ht="18" customHeight="1">
      <c r="B166" s="186"/>
    </row>
    <row r="167" spans="1:51"/>
    <row r="168" spans="1:51" ht="27">
      <c r="B168" s="153"/>
      <c r="C168" s="153" t="s">
        <v>459</v>
      </c>
      <c r="D168" s="33" t="s">
        <v>105</v>
      </c>
      <c r="E168" s="33" t="s">
        <v>106</v>
      </c>
      <c r="F168" s="34" t="s">
        <v>107</v>
      </c>
      <c r="G168" s="33" t="s">
        <v>108</v>
      </c>
      <c r="H168" s="33" t="s">
        <v>109</v>
      </c>
      <c r="I168" s="155"/>
      <c r="J168" s="33" t="s">
        <v>110</v>
      </c>
      <c r="K168" s="29" t="s">
        <v>111</v>
      </c>
      <c r="L168" s="29" t="s">
        <v>112</v>
      </c>
      <c r="M168" s="35" t="s">
        <v>113</v>
      </c>
      <c r="N168" s="29" t="s">
        <v>114</v>
      </c>
      <c r="O168" s="29" t="s">
        <v>115</v>
      </c>
      <c r="P168" s="29" t="s">
        <v>116</v>
      </c>
      <c r="Q168" s="29" t="s">
        <v>117</v>
      </c>
      <c r="R168" s="155"/>
      <c r="S168" s="29" t="s">
        <v>118</v>
      </c>
      <c r="T168" s="29" t="s">
        <v>118</v>
      </c>
      <c r="U168" s="29" t="s">
        <v>119</v>
      </c>
      <c r="V168" s="29" t="s">
        <v>119</v>
      </c>
      <c r="W168" s="264" t="s">
        <v>120</v>
      </c>
      <c r="X168" s="264" t="s">
        <v>120</v>
      </c>
      <c r="Y168" s="265" t="s">
        <v>121</v>
      </c>
      <c r="Z168" s="263" t="s">
        <v>121</v>
      </c>
      <c r="AA168" s="263" t="s">
        <v>122</v>
      </c>
      <c r="AB168" s="263" t="s">
        <v>122</v>
      </c>
      <c r="AC168" s="263" t="s">
        <v>123</v>
      </c>
      <c r="AD168" s="263" t="s">
        <v>123</v>
      </c>
      <c r="AE168" s="263" t="s">
        <v>124</v>
      </c>
      <c r="AF168" s="263" t="s">
        <v>124</v>
      </c>
      <c r="AG168" s="263" t="s">
        <v>125</v>
      </c>
      <c r="AH168" s="263" t="s">
        <v>125</v>
      </c>
      <c r="AI168" s="263" t="s">
        <v>126</v>
      </c>
      <c r="AJ168" s="263" t="s">
        <v>126</v>
      </c>
      <c r="AK168" s="263" t="s">
        <v>127</v>
      </c>
      <c r="AL168" s="263" t="s">
        <v>127</v>
      </c>
      <c r="AM168" s="263" t="s">
        <v>128</v>
      </c>
      <c r="AN168" s="263" t="s">
        <v>128</v>
      </c>
      <c r="AO168" s="263" t="s">
        <v>129</v>
      </c>
      <c r="AP168" s="263" t="s">
        <v>129</v>
      </c>
      <c r="AQ168" s="263" t="s">
        <v>130</v>
      </c>
      <c r="AR168" s="263" t="s">
        <v>130</v>
      </c>
      <c r="AS168" s="263" t="s">
        <v>131</v>
      </c>
      <c r="AT168" s="263" t="s">
        <v>131</v>
      </c>
      <c r="AU168" s="263" t="s">
        <v>132</v>
      </c>
      <c r="AV168" s="263" t="s">
        <v>132</v>
      </c>
      <c r="AW168" s="263" t="s">
        <v>133</v>
      </c>
      <c r="AX168" s="263" t="s">
        <v>133</v>
      </c>
      <c r="AY168" s="263" t="s">
        <v>134</v>
      </c>
    </row>
    <row r="169" spans="1:51" ht="23.5">
      <c r="B169" s="153"/>
      <c r="C169" s="153" t="s">
        <v>459</v>
      </c>
      <c r="D169" s="33" t="s">
        <v>105</v>
      </c>
      <c r="E169" s="33" t="s">
        <v>106</v>
      </c>
      <c r="F169" s="34" t="s">
        <v>107</v>
      </c>
      <c r="G169" s="33" t="s">
        <v>108</v>
      </c>
      <c r="H169" s="33" t="s">
        <v>109</v>
      </c>
      <c r="I169" s="155"/>
      <c r="J169" s="33" t="s">
        <v>110</v>
      </c>
      <c r="K169" s="29" t="s">
        <v>111</v>
      </c>
      <c r="L169" s="29" t="s">
        <v>112</v>
      </c>
      <c r="M169" s="35" t="s">
        <v>113</v>
      </c>
      <c r="N169" s="29" t="s">
        <v>114</v>
      </c>
      <c r="O169" s="29" t="s">
        <v>115</v>
      </c>
      <c r="P169" s="29" t="s">
        <v>116</v>
      </c>
      <c r="Q169" s="29" t="s">
        <v>117</v>
      </c>
      <c r="R169" s="155"/>
      <c r="S169" s="29" t="s">
        <v>118</v>
      </c>
      <c r="T169" s="29" t="s">
        <v>135</v>
      </c>
      <c r="U169" s="29" t="s">
        <v>119</v>
      </c>
      <c r="V169" s="29" t="s">
        <v>136</v>
      </c>
      <c r="W169" s="29" t="s">
        <v>137</v>
      </c>
      <c r="X169" s="29" t="s">
        <v>138</v>
      </c>
      <c r="Y169" s="29" t="s">
        <v>139</v>
      </c>
      <c r="Z169" s="29" t="s">
        <v>140</v>
      </c>
      <c r="AA169" s="29" t="s">
        <v>141</v>
      </c>
      <c r="AB169" s="29" t="s">
        <v>142</v>
      </c>
      <c r="AC169" s="29" t="s">
        <v>143</v>
      </c>
      <c r="AD169" s="29" t="s">
        <v>144</v>
      </c>
      <c r="AE169" s="29" t="s">
        <v>145</v>
      </c>
      <c r="AF169" s="29" t="s">
        <v>146</v>
      </c>
      <c r="AG169" s="29" t="s">
        <v>147</v>
      </c>
      <c r="AH169" s="29" t="s">
        <v>148</v>
      </c>
      <c r="AI169" s="29" t="s">
        <v>149</v>
      </c>
      <c r="AJ169" s="29" t="s">
        <v>150</v>
      </c>
      <c r="AK169" s="29" t="s">
        <v>151</v>
      </c>
      <c r="AL169" s="29" t="s">
        <v>152</v>
      </c>
      <c r="AM169" s="29" t="s">
        <v>153</v>
      </c>
      <c r="AN169" s="29" t="s">
        <v>154</v>
      </c>
      <c r="AO169" s="29" t="s">
        <v>155</v>
      </c>
      <c r="AP169" s="29" t="s">
        <v>156</v>
      </c>
      <c r="AQ169" s="29" t="s">
        <v>157</v>
      </c>
      <c r="AR169" s="29" t="s">
        <v>158</v>
      </c>
      <c r="AS169" s="29" t="s">
        <v>159</v>
      </c>
      <c r="AT169" s="29" t="s">
        <v>160</v>
      </c>
      <c r="AU169" s="29" t="s">
        <v>161</v>
      </c>
      <c r="AV169" s="29" t="s">
        <v>162</v>
      </c>
      <c r="AW169" s="29" t="s">
        <v>163</v>
      </c>
      <c r="AX169" s="29" t="s">
        <v>164</v>
      </c>
      <c r="AY169" s="29" t="s">
        <v>165</v>
      </c>
    </row>
    <row r="170" spans="1:51" ht="69.5">
      <c r="B170" s="153" t="s">
        <v>463</v>
      </c>
      <c r="C170" s="179" t="s">
        <v>464</v>
      </c>
      <c r="D170" s="180">
        <v>7</v>
      </c>
      <c r="E170" s="180">
        <v>8</v>
      </c>
      <c r="F170" s="181">
        <v>8</v>
      </c>
      <c r="G170" s="180">
        <v>9</v>
      </c>
      <c r="H170" s="180">
        <v>9</v>
      </c>
      <c r="I170" s="155"/>
      <c r="J170" s="180">
        <v>9</v>
      </c>
      <c r="K170" s="182">
        <v>10</v>
      </c>
      <c r="L170" s="182">
        <v>10</v>
      </c>
      <c r="M170" s="183">
        <v>11</v>
      </c>
      <c r="N170" s="182">
        <v>11</v>
      </c>
      <c r="O170" s="182">
        <v>12</v>
      </c>
      <c r="P170" s="182">
        <v>12</v>
      </c>
      <c r="Q170" s="182">
        <v>13</v>
      </c>
      <c r="R170" s="155"/>
      <c r="S170" s="182">
        <v>13</v>
      </c>
      <c r="T170" s="182">
        <v>13</v>
      </c>
      <c r="U170" s="182">
        <v>14</v>
      </c>
      <c r="V170" s="182">
        <v>14</v>
      </c>
      <c r="W170" s="182">
        <v>14</v>
      </c>
      <c r="X170" s="180">
        <v>14</v>
      </c>
      <c r="Y170" s="180">
        <v>15</v>
      </c>
      <c r="Z170" s="180">
        <v>15</v>
      </c>
      <c r="AA170" s="180">
        <v>15</v>
      </c>
      <c r="AB170" s="180">
        <v>15</v>
      </c>
      <c r="AC170" s="180">
        <v>16</v>
      </c>
      <c r="AD170" s="180">
        <v>16</v>
      </c>
      <c r="AE170" s="180">
        <v>16</v>
      </c>
      <c r="AF170" s="180">
        <v>16</v>
      </c>
      <c r="AG170" s="180">
        <v>17</v>
      </c>
      <c r="AH170" s="180">
        <v>17</v>
      </c>
      <c r="AI170" s="180">
        <v>17</v>
      </c>
      <c r="AJ170" s="180">
        <v>17</v>
      </c>
      <c r="AK170" s="180">
        <v>18</v>
      </c>
      <c r="AL170" s="180">
        <v>18</v>
      </c>
      <c r="AM170" s="180">
        <v>18</v>
      </c>
      <c r="AN170" s="180">
        <v>18</v>
      </c>
      <c r="AO170" s="180">
        <v>19</v>
      </c>
      <c r="AP170" s="180">
        <v>19</v>
      </c>
      <c r="AQ170" s="180">
        <v>19</v>
      </c>
      <c r="AR170" s="180">
        <v>19</v>
      </c>
      <c r="AS170" s="180">
        <v>20</v>
      </c>
      <c r="AT170" s="180">
        <v>20</v>
      </c>
      <c r="AU170" s="180">
        <v>20</v>
      </c>
      <c r="AV170" s="180">
        <v>20</v>
      </c>
      <c r="AW170" s="180">
        <v>21</v>
      </c>
      <c r="AX170" s="180">
        <v>21</v>
      </c>
      <c r="AY170" s="180">
        <v>21</v>
      </c>
    </row>
    <row r="171" spans="1:51">
      <c r="B171" s="176">
        <v>6</v>
      </c>
      <c r="C171" s="176"/>
      <c r="D171" s="191">
        <f>IF(D146="","",IF(D146&lt;&gt;0,SUMIF($B$117:$B$132,D$170,$E$117:$E$132)/SUMIF($B$117:$B$132,$B171,$E$117:$E$132),""))</f>
        <v>1.012</v>
      </c>
      <c r="E171" s="191">
        <f t="shared" ref="E171:H171" si="7">IF(E146="","",IF(E146&lt;&gt;0,SUMIF($B$117:$B$132,E$170,$E$117:$E$132)/SUMIF($B$117:$B$132,$B171,$E$117:$E$132),""))</f>
        <v>1.0372999999999999</v>
      </c>
      <c r="F171" s="191" t="str">
        <f t="shared" si="7"/>
        <v/>
      </c>
      <c r="G171" s="191" t="str">
        <f t="shared" si="7"/>
        <v/>
      </c>
      <c r="H171" s="191" t="str">
        <f t="shared" si="7"/>
        <v/>
      </c>
      <c r="I171" s="184"/>
      <c r="J171" s="191" t="str">
        <f>IF(J146="","",IF(J146&lt;&gt;0,SUMIF($B$117:$B$132,J$170,$E$117:$E$132)/SUMIF($B$117:$B$132,$B171,$E$117:$E$132),""))</f>
        <v/>
      </c>
      <c r="K171" s="191" t="str">
        <f t="shared" ref="K171:Q171" si="8">IF(K146="","",IF(K146&lt;&gt;0,SUMIF($B$117:$B$132,K$170,$E$117:$E$132)/SUMIF($B$117:$B$132,$B171,$E$117:$E$132),""))</f>
        <v/>
      </c>
      <c r="L171" s="191" t="str">
        <f t="shared" si="8"/>
        <v/>
      </c>
      <c r="M171" s="191" t="str">
        <f t="shared" si="8"/>
        <v/>
      </c>
      <c r="N171" s="191" t="str">
        <f t="shared" si="8"/>
        <v/>
      </c>
      <c r="O171" s="191" t="str">
        <f t="shared" si="8"/>
        <v/>
      </c>
      <c r="P171" s="191" t="str">
        <f t="shared" si="8"/>
        <v/>
      </c>
      <c r="Q171" s="191" t="str">
        <f t="shared" si="8"/>
        <v/>
      </c>
      <c r="R171" s="184"/>
      <c r="S171" s="191" t="str">
        <f>IF(T146="","",IF(T146&lt;&gt;0,SUMIF($B$117:$B$132,T$170,$E$117:$E$132)/SUMIF($B$117:$B$132,$B171,$E$117:$E$132),""))</f>
        <v/>
      </c>
      <c r="T171" s="191" t="str">
        <f>IF(T146="","",IF(T146&lt;&gt;0,SUMIF($B$117:$B$132,T$170,$E$117:$E$132)/SUMIF($B$117:$B$132,$B171,$E$117:$E$132),""))</f>
        <v/>
      </c>
      <c r="U171" s="191" t="str">
        <f>IF(V146="","",IF(V146&lt;&gt;0,SUMIF($B$117:$B$132,V$170,$E$117:$E$132)/SUMIF($B$117:$B$132,$B171,$E$117:$E$132),""))</f>
        <v/>
      </c>
      <c r="V171" s="191" t="str">
        <f>IF(V146="","",IF(V146&lt;&gt;0,SUMIF($B$117:$B$132,V$170,$E$117:$E$132)/SUMIF($B$117:$B$132,$B171,$E$117:$E$132),""))</f>
        <v/>
      </c>
      <c r="W171" s="191" t="str">
        <f t="shared" ref="V171:AY179" si="9">IF(W146="","",IF(W146&lt;&gt;0,SUMIF($B$117:$B$132,W$170,$E$117:$E$132)/SUMIF($B$117:$B$132,$B171,$E$117:$E$132),""))</f>
        <v/>
      </c>
      <c r="X171" s="191" t="str">
        <f t="shared" si="9"/>
        <v/>
      </c>
      <c r="Y171" s="191" t="str">
        <f t="shared" si="9"/>
        <v/>
      </c>
      <c r="Z171" s="191" t="str">
        <f t="shared" si="9"/>
        <v/>
      </c>
      <c r="AA171" s="191" t="str">
        <f t="shared" si="9"/>
        <v/>
      </c>
      <c r="AB171" s="191" t="str">
        <f t="shared" si="9"/>
        <v/>
      </c>
      <c r="AC171" s="191" t="str">
        <f t="shared" si="9"/>
        <v/>
      </c>
      <c r="AD171" s="191" t="str">
        <f t="shared" si="9"/>
        <v/>
      </c>
      <c r="AE171" s="191" t="str">
        <f t="shared" si="9"/>
        <v/>
      </c>
      <c r="AF171" s="191" t="str">
        <f t="shared" si="9"/>
        <v/>
      </c>
      <c r="AG171" s="191" t="str">
        <f t="shared" si="9"/>
        <v/>
      </c>
      <c r="AH171" s="191" t="str">
        <f t="shared" si="9"/>
        <v/>
      </c>
      <c r="AI171" s="191" t="str">
        <f t="shared" si="9"/>
        <v/>
      </c>
      <c r="AJ171" s="191" t="str">
        <f t="shared" si="9"/>
        <v/>
      </c>
      <c r="AK171" s="191" t="str">
        <f t="shared" si="9"/>
        <v/>
      </c>
      <c r="AL171" s="191" t="str">
        <f t="shared" si="9"/>
        <v/>
      </c>
      <c r="AM171" s="191" t="str">
        <f t="shared" si="9"/>
        <v/>
      </c>
      <c r="AN171" s="191" t="str">
        <f t="shared" si="9"/>
        <v/>
      </c>
      <c r="AO171" s="191" t="str">
        <f t="shared" si="9"/>
        <v/>
      </c>
      <c r="AP171" s="191" t="str">
        <f t="shared" si="9"/>
        <v/>
      </c>
      <c r="AQ171" s="191" t="str">
        <f t="shared" si="9"/>
        <v/>
      </c>
      <c r="AR171" s="191" t="str">
        <f t="shared" si="9"/>
        <v/>
      </c>
      <c r="AS171" s="191" t="str">
        <f t="shared" si="9"/>
        <v/>
      </c>
      <c r="AT171" s="191" t="str">
        <f t="shared" si="9"/>
        <v/>
      </c>
      <c r="AU171" s="191" t="str">
        <f t="shared" si="9"/>
        <v/>
      </c>
      <c r="AV171" s="191" t="str">
        <f t="shared" si="9"/>
        <v/>
      </c>
      <c r="AW171" s="191" t="str">
        <f t="shared" si="9"/>
        <v/>
      </c>
      <c r="AX171" s="191" t="str">
        <f t="shared" si="9"/>
        <v/>
      </c>
      <c r="AY171" s="191" t="str">
        <f t="shared" si="9"/>
        <v/>
      </c>
    </row>
    <row r="172" spans="1:51">
      <c r="B172" s="176">
        <v>7</v>
      </c>
      <c r="C172" s="176"/>
      <c r="D172" s="191" t="str">
        <f t="shared" ref="D172:H186" si="10">IF(D147="","",IF(D147&lt;&gt;0,SUMIF($B$117:$B$132,D$170,$E$117:$E$132)/SUMIF($B$117:$B$132,$B172,$E$117:$E$132),""))</f>
        <v/>
      </c>
      <c r="E172" s="191">
        <f t="shared" si="10"/>
        <v>1.0249999999999999</v>
      </c>
      <c r="F172" s="191">
        <f t="shared" si="10"/>
        <v>1.0249999999999999</v>
      </c>
      <c r="G172" s="191">
        <f t="shared" si="10"/>
        <v>1.0670249999999999</v>
      </c>
      <c r="H172" s="191" t="str">
        <f t="shared" si="10"/>
        <v/>
      </c>
      <c r="I172" s="184"/>
      <c r="J172" s="191" t="str">
        <f t="shared" ref="J172:Q186" si="11">IF(J147="","",IF(J147&lt;&gt;0,SUMIF($B$117:$B$132,J$170,$E$117:$E$132)/SUMIF($B$117:$B$132,$B172,$E$117:$E$132),""))</f>
        <v/>
      </c>
      <c r="K172" s="191" t="str">
        <f t="shared" si="11"/>
        <v/>
      </c>
      <c r="L172" s="191" t="str">
        <f t="shared" si="11"/>
        <v/>
      </c>
      <c r="M172" s="191" t="str">
        <f t="shared" si="11"/>
        <v/>
      </c>
      <c r="N172" s="191" t="str">
        <f t="shared" si="11"/>
        <v/>
      </c>
      <c r="O172" s="191" t="str">
        <f t="shared" si="11"/>
        <v/>
      </c>
      <c r="P172" s="191" t="str">
        <f t="shared" si="11"/>
        <v/>
      </c>
      <c r="Q172" s="191" t="str">
        <f t="shared" si="11"/>
        <v/>
      </c>
      <c r="R172" s="184"/>
      <c r="S172" s="191" t="str">
        <f t="shared" ref="S172:S186" si="12">IF(T147="","",IF(T147&lt;&gt;0,SUMIF($B$117:$B$132,T$170,$E$117:$E$132)/SUMIF($B$117:$B$132,$B172,$E$117:$E$132),""))</f>
        <v/>
      </c>
      <c r="T172" s="191" t="str">
        <f t="shared" ref="T172:AJ186" si="13">IF(T147="","",IF(T147&lt;&gt;0,SUMIF($B$117:$B$132,T$170,$E$117:$E$132)/SUMIF($B$117:$B$132,$B172,$E$117:$E$132),""))</f>
        <v/>
      </c>
      <c r="U172" s="191" t="str">
        <f t="shared" ref="U172:U185" si="14">IF(V147="","",IF(V147&lt;&gt;0,SUMIF($B$117:$B$132,V$170,$E$117:$E$132)/SUMIF($B$117:$B$132,$B172,$E$117:$E$132),""))</f>
        <v/>
      </c>
      <c r="V172" s="191" t="str">
        <f t="shared" si="13"/>
        <v/>
      </c>
      <c r="W172" s="191" t="str">
        <f t="shared" si="13"/>
        <v/>
      </c>
      <c r="X172" s="191" t="str">
        <f t="shared" si="13"/>
        <v/>
      </c>
      <c r="Y172" s="191" t="str">
        <f t="shared" si="13"/>
        <v/>
      </c>
      <c r="Z172" s="191" t="str">
        <f t="shared" si="13"/>
        <v/>
      </c>
      <c r="AA172" s="191" t="str">
        <f t="shared" si="13"/>
        <v/>
      </c>
      <c r="AB172" s="191" t="str">
        <f t="shared" si="13"/>
        <v/>
      </c>
      <c r="AC172" s="191" t="str">
        <f t="shared" si="13"/>
        <v/>
      </c>
      <c r="AD172" s="191" t="str">
        <f t="shared" si="13"/>
        <v/>
      </c>
      <c r="AE172" s="191" t="str">
        <f t="shared" si="13"/>
        <v/>
      </c>
      <c r="AF172" s="191" t="str">
        <f t="shared" si="13"/>
        <v/>
      </c>
      <c r="AG172" s="191" t="str">
        <f t="shared" si="13"/>
        <v/>
      </c>
      <c r="AH172" s="191" t="str">
        <f t="shared" si="13"/>
        <v/>
      </c>
      <c r="AI172" s="191" t="str">
        <f t="shared" si="13"/>
        <v/>
      </c>
      <c r="AJ172" s="191" t="str">
        <f t="shared" si="13"/>
        <v/>
      </c>
      <c r="AK172" s="191" t="str">
        <f t="shared" si="9"/>
        <v/>
      </c>
      <c r="AL172" s="191" t="str">
        <f t="shared" si="9"/>
        <v/>
      </c>
      <c r="AM172" s="191" t="str">
        <f t="shared" si="9"/>
        <v/>
      </c>
      <c r="AN172" s="191" t="str">
        <f t="shared" si="9"/>
        <v/>
      </c>
      <c r="AO172" s="191" t="str">
        <f t="shared" si="9"/>
        <v/>
      </c>
      <c r="AP172" s="191" t="str">
        <f t="shared" si="9"/>
        <v/>
      </c>
      <c r="AQ172" s="191" t="str">
        <f t="shared" si="9"/>
        <v/>
      </c>
      <c r="AR172" s="191" t="str">
        <f t="shared" si="9"/>
        <v/>
      </c>
      <c r="AS172" s="191" t="str">
        <f t="shared" si="9"/>
        <v/>
      </c>
      <c r="AT172" s="191" t="str">
        <f t="shared" si="9"/>
        <v/>
      </c>
      <c r="AU172" s="191" t="str">
        <f t="shared" si="9"/>
        <v/>
      </c>
      <c r="AV172" s="191" t="str">
        <f t="shared" si="9"/>
        <v/>
      </c>
      <c r="AW172" s="191" t="str">
        <f t="shared" si="9"/>
        <v/>
      </c>
      <c r="AX172" s="191" t="str">
        <f t="shared" si="9"/>
        <v/>
      </c>
      <c r="AY172" s="191" t="str">
        <f t="shared" si="9"/>
        <v/>
      </c>
    </row>
    <row r="173" spans="1:51">
      <c r="B173" s="176">
        <v>8</v>
      </c>
      <c r="C173" s="176"/>
      <c r="D173" s="191" t="str">
        <f t="shared" si="10"/>
        <v/>
      </c>
      <c r="E173" s="191" t="str">
        <f t="shared" si="10"/>
        <v/>
      </c>
      <c r="F173" s="191" t="str">
        <f t="shared" si="10"/>
        <v/>
      </c>
      <c r="G173" s="191">
        <f t="shared" si="10"/>
        <v>1.0409999999999999</v>
      </c>
      <c r="H173" s="191">
        <f t="shared" si="10"/>
        <v>1.0409999999999999</v>
      </c>
      <c r="I173" s="184"/>
      <c r="J173" s="191">
        <f t="shared" si="11"/>
        <v>1.0409999999999999</v>
      </c>
      <c r="K173" s="191">
        <f t="shared" si="11"/>
        <v>1.0691069999999998</v>
      </c>
      <c r="L173" s="191" t="str">
        <f t="shared" si="11"/>
        <v/>
      </c>
      <c r="M173" s="191" t="str">
        <f t="shared" si="11"/>
        <v/>
      </c>
      <c r="N173" s="191" t="str">
        <f t="shared" si="11"/>
        <v/>
      </c>
      <c r="O173" s="191" t="str">
        <f t="shared" si="11"/>
        <v/>
      </c>
      <c r="P173" s="191" t="str">
        <f t="shared" si="11"/>
        <v/>
      </c>
      <c r="Q173" s="191" t="str">
        <f t="shared" si="11"/>
        <v/>
      </c>
      <c r="R173" s="184"/>
      <c r="S173" s="191" t="str">
        <f t="shared" si="12"/>
        <v/>
      </c>
      <c r="T173" s="191" t="str">
        <f t="shared" si="13"/>
        <v/>
      </c>
      <c r="U173" s="191" t="str">
        <f t="shared" si="14"/>
        <v/>
      </c>
      <c r="V173" s="191" t="str">
        <f t="shared" si="9"/>
        <v/>
      </c>
      <c r="W173" s="191" t="str">
        <f t="shared" si="9"/>
        <v/>
      </c>
      <c r="X173" s="191" t="str">
        <f t="shared" si="9"/>
        <v/>
      </c>
      <c r="Y173" s="191" t="str">
        <f t="shared" si="9"/>
        <v/>
      </c>
      <c r="Z173" s="191" t="str">
        <f t="shared" si="9"/>
        <v/>
      </c>
      <c r="AA173" s="191" t="str">
        <f t="shared" si="9"/>
        <v/>
      </c>
      <c r="AB173" s="191" t="str">
        <f t="shared" si="9"/>
        <v/>
      </c>
      <c r="AC173" s="191" t="str">
        <f t="shared" si="9"/>
        <v/>
      </c>
      <c r="AD173" s="191" t="str">
        <f t="shared" si="9"/>
        <v/>
      </c>
      <c r="AE173" s="191" t="str">
        <f t="shared" si="9"/>
        <v/>
      </c>
      <c r="AF173" s="191" t="str">
        <f t="shared" si="9"/>
        <v/>
      </c>
      <c r="AG173" s="191" t="str">
        <f t="shared" si="9"/>
        <v/>
      </c>
      <c r="AH173" s="191" t="str">
        <f t="shared" si="9"/>
        <v/>
      </c>
      <c r="AI173" s="191" t="str">
        <f t="shared" si="9"/>
        <v/>
      </c>
      <c r="AJ173" s="191" t="str">
        <f t="shared" si="9"/>
        <v/>
      </c>
      <c r="AK173" s="191" t="str">
        <f t="shared" si="9"/>
        <v/>
      </c>
      <c r="AL173" s="191" t="str">
        <f t="shared" si="9"/>
        <v/>
      </c>
      <c r="AM173" s="191" t="str">
        <f t="shared" si="9"/>
        <v/>
      </c>
      <c r="AN173" s="191" t="str">
        <f t="shared" si="9"/>
        <v/>
      </c>
      <c r="AO173" s="191" t="str">
        <f t="shared" si="9"/>
        <v/>
      </c>
      <c r="AP173" s="191" t="str">
        <f t="shared" si="9"/>
        <v/>
      </c>
      <c r="AQ173" s="191" t="str">
        <f t="shared" si="9"/>
        <v/>
      </c>
      <c r="AR173" s="191" t="str">
        <f t="shared" si="9"/>
        <v/>
      </c>
      <c r="AS173" s="191" t="str">
        <f t="shared" si="9"/>
        <v/>
      </c>
      <c r="AT173" s="191" t="str">
        <f t="shared" si="9"/>
        <v/>
      </c>
      <c r="AU173" s="191" t="str">
        <f t="shared" si="9"/>
        <v/>
      </c>
      <c r="AV173" s="191" t="str">
        <f t="shared" si="9"/>
        <v/>
      </c>
      <c r="AW173" s="191" t="str">
        <f t="shared" si="9"/>
        <v/>
      </c>
      <c r="AX173" s="191" t="str">
        <f t="shared" si="9"/>
        <v/>
      </c>
      <c r="AY173" s="191" t="str">
        <f t="shared" si="9"/>
        <v/>
      </c>
    </row>
    <row r="174" spans="1:51">
      <c r="B174" s="176">
        <v>9</v>
      </c>
      <c r="C174" s="176"/>
      <c r="D174" s="191" t="str">
        <f t="shared" si="10"/>
        <v/>
      </c>
      <c r="E174" s="191" t="str">
        <f t="shared" si="10"/>
        <v/>
      </c>
      <c r="F174" s="191" t="str">
        <f t="shared" si="10"/>
        <v/>
      </c>
      <c r="G174" s="191" t="str">
        <f t="shared" si="10"/>
        <v/>
      </c>
      <c r="H174" s="191" t="str">
        <f t="shared" si="10"/>
        <v/>
      </c>
      <c r="I174" s="184"/>
      <c r="J174" s="191" t="str">
        <f t="shared" si="11"/>
        <v/>
      </c>
      <c r="K174" s="191">
        <f t="shared" si="11"/>
        <v>1.0269999999999999</v>
      </c>
      <c r="L174" s="191">
        <f t="shared" si="11"/>
        <v>1.0269999999999999</v>
      </c>
      <c r="M174" s="191">
        <f t="shared" si="11"/>
        <v>1.0495939999999999</v>
      </c>
      <c r="N174" s="191" t="str">
        <f t="shared" si="11"/>
        <v/>
      </c>
      <c r="O174" s="191" t="str">
        <f t="shared" si="11"/>
        <v/>
      </c>
      <c r="P174" s="191" t="str">
        <f t="shared" si="11"/>
        <v/>
      </c>
      <c r="Q174" s="191" t="str">
        <f t="shared" si="11"/>
        <v/>
      </c>
      <c r="R174" s="184"/>
      <c r="S174" s="191" t="str">
        <f t="shared" si="12"/>
        <v/>
      </c>
      <c r="T174" s="191" t="str">
        <f t="shared" si="13"/>
        <v/>
      </c>
      <c r="U174" s="191" t="str">
        <f t="shared" si="14"/>
        <v/>
      </c>
      <c r="V174" s="191" t="str">
        <f t="shared" si="9"/>
        <v/>
      </c>
      <c r="W174" s="191" t="str">
        <f t="shared" si="9"/>
        <v/>
      </c>
      <c r="X174" s="191" t="str">
        <f t="shared" si="9"/>
        <v/>
      </c>
      <c r="Y174" s="191" t="str">
        <f t="shared" si="9"/>
        <v/>
      </c>
      <c r="Z174" s="191" t="str">
        <f t="shared" si="9"/>
        <v/>
      </c>
      <c r="AA174" s="191" t="str">
        <f t="shared" si="9"/>
        <v/>
      </c>
      <c r="AB174" s="191" t="str">
        <f t="shared" si="9"/>
        <v/>
      </c>
      <c r="AC174" s="191" t="str">
        <f t="shared" si="9"/>
        <v/>
      </c>
      <c r="AD174" s="191" t="str">
        <f t="shared" si="9"/>
        <v/>
      </c>
      <c r="AE174" s="191" t="str">
        <f t="shared" si="9"/>
        <v/>
      </c>
      <c r="AF174" s="191" t="str">
        <f t="shared" si="9"/>
        <v/>
      </c>
      <c r="AG174" s="191" t="str">
        <f t="shared" si="9"/>
        <v/>
      </c>
      <c r="AH174" s="191" t="str">
        <f t="shared" si="9"/>
        <v/>
      </c>
      <c r="AI174" s="191" t="str">
        <f t="shared" si="9"/>
        <v/>
      </c>
      <c r="AJ174" s="191" t="str">
        <f t="shared" si="9"/>
        <v/>
      </c>
      <c r="AK174" s="191" t="str">
        <f t="shared" si="9"/>
        <v/>
      </c>
      <c r="AL174" s="191" t="str">
        <f t="shared" si="9"/>
        <v/>
      </c>
      <c r="AM174" s="191" t="str">
        <f t="shared" si="9"/>
        <v/>
      </c>
      <c r="AN174" s="191" t="str">
        <f t="shared" si="9"/>
        <v/>
      </c>
      <c r="AO174" s="191" t="str">
        <f t="shared" si="9"/>
        <v/>
      </c>
      <c r="AP174" s="191" t="str">
        <f t="shared" si="9"/>
        <v/>
      </c>
      <c r="AQ174" s="191" t="str">
        <f t="shared" si="9"/>
        <v/>
      </c>
      <c r="AR174" s="191" t="str">
        <f t="shared" si="9"/>
        <v/>
      </c>
      <c r="AS174" s="191" t="str">
        <f t="shared" si="9"/>
        <v/>
      </c>
      <c r="AT174" s="191" t="str">
        <f t="shared" si="9"/>
        <v/>
      </c>
      <c r="AU174" s="191" t="str">
        <f t="shared" si="9"/>
        <v/>
      </c>
      <c r="AV174" s="191" t="str">
        <f t="shared" si="9"/>
        <v/>
      </c>
      <c r="AW174" s="191" t="str">
        <f t="shared" si="9"/>
        <v/>
      </c>
      <c r="AX174" s="191" t="str">
        <f t="shared" si="9"/>
        <v/>
      </c>
      <c r="AY174" s="191" t="str">
        <f t="shared" si="9"/>
        <v/>
      </c>
    </row>
    <row r="175" spans="1:51">
      <c r="B175" s="176">
        <v>10</v>
      </c>
      <c r="C175" s="176"/>
      <c r="D175" s="191" t="str">
        <f t="shared" si="10"/>
        <v/>
      </c>
      <c r="E175" s="191" t="str">
        <f t="shared" si="10"/>
        <v/>
      </c>
      <c r="F175" s="191" t="str">
        <f t="shared" si="10"/>
        <v/>
      </c>
      <c r="G175" s="191" t="str">
        <f t="shared" si="10"/>
        <v/>
      </c>
      <c r="H175" s="191" t="str">
        <f t="shared" si="10"/>
        <v/>
      </c>
      <c r="I175" s="184"/>
      <c r="J175" s="191" t="str">
        <f t="shared" si="11"/>
        <v/>
      </c>
      <c r="K175" s="191" t="str">
        <f t="shared" si="11"/>
        <v/>
      </c>
      <c r="L175" s="191" t="str">
        <f t="shared" si="11"/>
        <v/>
      </c>
      <c r="M175" s="191">
        <f t="shared" si="11"/>
        <v>1.022</v>
      </c>
      <c r="N175" s="191">
        <f t="shared" si="11"/>
        <v>1.022</v>
      </c>
      <c r="O175" s="191">
        <f t="shared" si="11"/>
        <v>1.0342640000000001</v>
      </c>
      <c r="P175" s="191" t="str">
        <f t="shared" si="11"/>
        <v/>
      </c>
      <c r="Q175" s="191" t="str">
        <f t="shared" si="11"/>
        <v/>
      </c>
      <c r="R175" s="184"/>
      <c r="S175" s="191" t="str">
        <f t="shared" si="12"/>
        <v/>
      </c>
      <c r="T175" s="191" t="str">
        <f t="shared" si="13"/>
        <v/>
      </c>
      <c r="U175" s="191" t="str">
        <f t="shared" si="14"/>
        <v/>
      </c>
      <c r="V175" s="191" t="str">
        <f t="shared" si="9"/>
        <v/>
      </c>
      <c r="W175" s="191" t="str">
        <f t="shared" si="9"/>
        <v/>
      </c>
      <c r="X175" s="191" t="str">
        <f t="shared" si="9"/>
        <v/>
      </c>
      <c r="Y175" s="191" t="str">
        <f t="shared" si="9"/>
        <v/>
      </c>
      <c r="Z175" s="191" t="str">
        <f t="shared" si="9"/>
        <v/>
      </c>
      <c r="AA175" s="191" t="str">
        <f t="shared" si="9"/>
        <v/>
      </c>
      <c r="AB175" s="191" t="str">
        <f t="shared" si="9"/>
        <v/>
      </c>
      <c r="AC175" s="191" t="str">
        <f t="shared" si="9"/>
        <v/>
      </c>
      <c r="AD175" s="191" t="str">
        <f t="shared" si="9"/>
        <v/>
      </c>
      <c r="AE175" s="191" t="str">
        <f t="shared" si="9"/>
        <v/>
      </c>
      <c r="AF175" s="191" t="str">
        <f t="shared" si="9"/>
        <v/>
      </c>
      <c r="AG175" s="191" t="str">
        <f t="shared" si="9"/>
        <v/>
      </c>
      <c r="AH175" s="191" t="str">
        <f t="shared" si="9"/>
        <v/>
      </c>
      <c r="AI175" s="191" t="str">
        <f t="shared" si="9"/>
        <v/>
      </c>
      <c r="AJ175" s="191" t="str">
        <f t="shared" si="9"/>
        <v/>
      </c>
      <c r="AK175" s="191" t="str">
        <f t="shared" si="9"/>
        <v/>
      </c>
      <c r="AL175" s="191" t="str">
        <f t="shared" si="9"/>
        <v/>
      </c>
      <c r="AM175" s="191" t="str">
        <f t="shared" si="9"/>
        <v/>
      </c>
      <c r="AN175" s="191" t="str">
        <f t="shared" si="9"/>
        <v/>
      </c>
      <c r="AO175" s="191" t="str">
        <f t="shared" si="9"/>
        <v/>
      </c>
      <c r="AP175" s="191" t="str">
        <f t="shared" si="9"/>
        <v/>
      </c>
      <c r="AQ175" s="191" t="str">
        <f t="shared" si="9"/>
        <v/>
      </c>
      <c r="AR175" s="191" t="str">
        <f t="shared" si="9"/>
        <v/>
      </c>
      <c r="AS175" s="191" t="str">
        <f t="shared" si="9"/>
        <v/>
      </c>
      <c r="AT175" s="191" t="str">
        <f t="shared" si="9"/>
        <v/>
      </c>
      <c r="AU175" s="191" t="str">
        <f t="shared" si="9"/>
        <v/>
      </c>
      <c r="AV175" s="191" t="str">
        <f t="shared" si="9"/>
        <v/>
      </c>
      <c r="AW175" s="191" t="str">
        <f t="shared" si="9"/>
        <v/>
      </c>
      <c r="AX175" s="191" t="str">
        <f t="shared" si="9"/>
        <v/>
      </c>
      <c r="AY175" s="191" t="str">
        <f t="shared" si="9"/>
        <v/>
      </c>
    </row>
    <row r="176" spans="1:51">
      <c r="B176" s="176">
        <v>11</v>
      </c>
      <c r="C176" s="176"/>
      <c r="D176" s="191" t="str">
        <f t="shared" si="10"/>
        <v/>
      </c>
      <c r="E176" s="191" t="str">
        <f t="shared" si="10"/>
        <v/>
      </c>
      <c r="F176" s="191" t="str">
        <f t="shared" si="10"/>
        <v/>
      </c>
      <c r="G176" s="191" t="str">
        <f t="shared" si="10"/>
        <v/>
      </c>
      <c r="H176" s="191" t="str">
        <f t="shared" si="10"/>
        <v/>
      </c>
      <c r="I176" s="184"/>
      <c r="J176" s="191" t="str">
        <f t="shared" si="11"/>
        <v/>
      </c>
      <c r="K176" s="191" t="str">
        <f t="shared" si="11"/>
        <v/>
      </c>
      <c r="L176" s="191" t="str">
        <f t="shared" si="11"/>
        <v/>
      </c>
      <c r="M176" s="191" t="str">
        <f t="shared" si="11"/>
        <v/>
      </c>
      <c r="N176" s="191" t="str">
        <f t="shared" si="11"/>
        <v/>
      </c>
      <c r="O176" s="191">
        <f t="shared" si="11"/>
        <v>1.012</v>
      </c>
      <c r="P176" s="191">
        <f t="shared" si="11"/>
        <v>1.012</v>
      </c>
      <c r="Q176" s="191">
        <f t="shared" si="11"/>
        <v>1.0878999999999999</v>
      </c>
      <c r="R176" s="184"/>
      <c r="S176" s="191" t="str">
        <f t="shared" si="12"/>
        <v/>
      </c>
      <c r="T176" s="191" t="str">
        <f t="shared" si="13"/>
        <v/>
      </c>
      <c r="U176" s="191" t="str">
        <f t="shared" si="14"/>
        <v/>
      </c>
      <c r="V176" s="191" t="str">
        <f t="shared" si="9"/>
        <v/>
      </c>
      <c r="W176" s="191" t="str">
        <f t="shared" si="9"/>
        <v/>
      </c>
      <c r="X176" s="191" t="str">
        <f t="shared" si="9"/>
        <v/>
      </c>
      <c r="Y176" s="191" t="str">
        <f t="shared" si="9"/>
        <v/>
      </c>
      <c r="Z176" s="191" t="str">
        <f t="shared" si="9"/>
        <v/>
      </c>
      <c r="AA176" s="191" t="str">
        <f t="shared" si="9"/>
        <v/>
      </c>
      <c r="AB176" s="191" t="str">
        <f t="shared" si="9"/>
        <v/>
      </c>
      <c r="AC176" s="191" t="str">
        <f t="shared" si="9"/>
        <v/>
      </c>
      <c r="AD176" s="191" t="str">
        <f t="shared" si="9"/>
        <v/>
      </c>
      <c r="AE176" s="191" t="str">
        <f t="shared" si="9"/>
        <v/>
      </c>
      <c r="AF176" s="191" t="str">
        <f t="shared" si="9"/>
        <v/>
      </c>
      <c r="AG176" s="191" t="str">
        <f t="shared" si="9"/>
        <v/>
      </c>
      <c r="AH176" s="191" t="str">
        <f t="shared" si="9"/>
        <v/>
      </c>
      <c r="AI176" s="191" t="str">
        <f t="shared" si="9"/>
        <v/>
      </c>
      <c r="AJ176" s="191" t="str">
        <f t="shared" si="9"/>
        <v/>
      </c>
      <c r="AK176" s="191" t="str">
        <f t="shared" si="9"/>
        <v/>
      </c>
      <c r="AL176" s="191" t="str">
        <f t="shared" si="9"/>
        <v/>
      </c>
      <c r="AM176" s="191" t="str">
        <f t="shared" si="9"/>
        <v/>
      </c>
      <c r="AN176" s="191" t="str">
        <f t="shared" si="9"/>
        <v/>
      </c>
      <c r="AO176" s="191" t="str">
        <f t="shared" si="9"/>
        <v/>
      </c>
      <c r="AP176" s="191" t="str">
        <f t="shared" si="9"/>
        <v/>
      </c>
      <c r="AQ176" s="191" t="str">
        <f t="shared" si="9"/>
        <v/>
      </c>
      <c r="AR176" s="191" t="str">
        <f t="shared" si="9"/>
        <v/>
      </c>
      <c r="AS176" s="191" t="str">
        <f t="shared" si="9"/>
        <v/>
      </c>
      <c r="AT176" s="191" t="str">
        <f t="shared" si="9"/>
        <v/>
      </c>
      <c r="AU176" s="191" t="str">
        <f t="shared" si="9"/>
        <v/>
      </c>
      <c r="AV176" s="191" t="str">
        <f t="shared" si="9"/>
        <v/>
      </c>
      <c r="AW176" s="191" t="str">
        <f t="shared" si="9"/>
        <v/>
      </c>
      <c r="AX176" s="191" t="str">
        <f t="shared" si="9"/>
        <v/>
      </c>
      <c r="AY176" s="191" t="str">
        <f t="shared" si="9"/>
        <v/>
      </c>
    </row>
    <row r="177" spans="1:51">
      <c r="B177" s="176">
        <v>12</v>
      </c>
      <c r="C177" s="176"/>
      <c r="D177" s="191" t="str">
        <f t="shared" si="10"/>
        <v/>
      </c>
      <c r="E177" s="191" t="str">
        <f t="shared" si="10"/>
        <v/>
      </c>
      <c r="F177" s="191" t="str">
        <f t="shared" si="10"/>
        <v/>
      </c>
      <c r="G177" s="191" t="str">
        <f t="shared" si="10"/>
        <v/>
      </c>
      <c r="H177" s="191" t="str">
        <f t="shared" si="10"/>
        <v/>
      </c>
      <c r="I177" s="184"/>
      <c r="J177" s="191" t="str">
        <f t="shared" si="11"/>
        <v/>
      </c>
      <c r="K177" s="191" t="str">
        <f t="shared" si="11"/>
        <v/>
      </c>
      <c r="L177" s="191" t="str">
        <f t="shared" si="11"/>
        <v/>
      </c>
      <c r="M177" s="191" t="str">
        <f t="shared" si="11"/>
        <v/>
      </c>
      <c r="N177" s="191" t="str">
        <f t="shared" si="11"/>
        <v/>
      </c>
      <c r="O177" s="191" t="str">
        <f t="shared" si="11"/>
        <v/>
      </c>
      <c r="P177" s="191" t="str">
        <f t="shared" si="11"/>
        <v/>
      </c>
      <c r="Q177" s="191">
        <f t="shared" si="11"/>
        <v>1.075</v>
      </c>
      <c r="R177" s="184"/>
      <c r="S177" s="191">
        <f t="shared" si="12"/>
        <v>1.075</v>
      </c>
      <c r="T177" s="191">
        <f t="shared" si="13"/>
        <v>1.075</v>
      </c>
      <c r="U177" s="191">
        <f t="shared" si="14"/>
        <v>1.2190499999999997</v>
      </c>
      <c r="V177" s="191">
        <f t="shared" si="9"/>
        <v>1.2190499999999997</v>
      </c>
      <c r="W177" s="191" t="str">
        <f t="shared" si="9"/>
        <v/>
      </c>
      <c r="X177" s="191" t="str">
        <f t="shared" si="9"/>
        <v/>
      </c>
      <c r="Y177" s="191" t="str">
        <f t="shared" si="9"/>
        <v/>
      </c>
      <c r="Z177" s="191" t="str">
        <f t="shared" si="9"/>
        <v/>
      </c>
      <c r="AA177" s="191" t="str">
        <f t="shared" si="9"/>
        <v/>
      </c>
      <c r="AB177" s="191" t="str">
        <f t="shared" si="9"/>
        <v/>
      </c>
      <c r="AC177" s="191" t="str">
        <f t="shared" si="9"/>
        <v/>
      </c>
      <c r="AD177" s="191" t="str">
        <f t="shared" si="9"/>
        <v/>
      </c>
      <c r="AE177" s="191" t="str">
        <f t="shared" si="9"/>
        <v/>
      </c>
      <c r="AF177" s="191" t="str">
        <f t="shared" si="9"/>
        <v/>
      </c>
      <c r="AG177" s="191" t="str">
        <f t="shared" si="9"/>
        <v/>
      </c>
      <c r="AH177" s="191" t="str">
        <f t="shared" si="9"/>
        <v/>
      </c>
      <c r="AI177" s="191" t="str">
        <f t="shared" si="9"/>
        <v/>
      </c>
      <c r="AJ177" s="191" t="str">
        <f t="shared" si="9"/>
        <v/>
      </c>
      <c r="AK177" s="191" t="str">
        <f t="shared" si="9"/>
        <v/>
      </c>
      <c r="AL177" s="191" t="str">
        <f t="shared" si="9"/>
        <v/>
      </c>
      <c r="AM177" s="191" t="str">
        <f t="shared" si="9"/>
        <v/>
      </c>
      <c r="AN177" s="191" t="str">
        <f t="shared" si="9"/>
        <v/>
      </c>
      <c r="AO177" s="191" t="str">
        <f t="shared" si="9"/>
        <v/>
      </c>
      <c r="AP177" s="191" t="str">
        <f t="shared" si="9"/>
        <v/>
      </c>
      <c r="AQ177" s="191" t="str">
        <f t="shared" si="9"/>
        <v/>
      </c>
      <c r="AR177" s="191" t="str">
        <f t="shared" si="9"/>
        <v/>
      </c>
      <c r="AS177" s="191" t="str">
        <f t="shared" si="9"/>
        <v/>
      </c>
      <c r="AT177" s="191" t="str">
        <f t="shared" si="9"/>
        <v/>
      </c>
      <c r="AU177" s="191" t="str">
        <f t="shared" si="9"/>
        <v/>
      </c>
      <c r="AV177" s="191" t="str">
        <f t="shared" si="9"/>
        <v/>
      </c>
      <c r="AW177" s="191" t="str">
        <f t="shared" si="9"/>
        <v/>
      </c>
      <c r="AX177" s="191" t="str">
        <f t="shared" si="9"/>
        <v/>
      </c>
      <c r="AY177" s="191" t="str">
        <f t="shared" si="9"/>
        <v/>
      </c>
    </row>
    <row r="178" spans="1:51">
      <c r="B178" s="176">
        <v>13</v>
      </c>
      <c r="C178" s="176"/>
      <c r="D178" s="191" t="str">
        <f t="shared" si="10"/>
        <v/>
      </c>
      <c r="E178" s="191" t="str">
        <f t="shared" si="10"/>
        <v/>
      </c>
      <c r="F178" s="191" t="str">
        <f t="shared" si="10"/>
        <v/>
      </c>
      <c r="G178" s="191" t="str">
        <f t="shared" si="10"/>
        <v/>
      </c>
      <c r="H178" s="191" t="str">
        <f t="shared" si="10"/>
        <v/>
      </c>
      <c r="I178" s="184"/>
      <c r="J178" s="191" t="str">
        <f t="shared" si="11"/>
        <v/>
      </c>
      <c r="K178" s="191" t="str">
        <f t="shared" si="11"/>
        <v/>
      </c>
      <c r="L178" s="191" t="str">
        <f t="shared" si="11"/>
        <v/>
      </c>
      <c r="M178" s="191" t="str">
        <f t="shared" si="11"/>
        <v/>
      </c>
      <c r="N178" s="191" t="str">
        <f t="shared" si="11"/>
        <v/>
      </c>
      <c r="O178" s="191" t="str">
        <f t="shared" si="11"/>
        <v/>
      </c>
      <c r="P178" s="191" t="str">
        <f t="shared" si="11"/>
        <v/>
      </c>
      <c r="Q178" s="191" t="str">
        <f t="shared" si="11"/>
        <v/>
      </c>
      <c r="R178" s="184"/>
      <c r="S178" s="191" t="str">
        <f t="shared" si="12"/>
        <v/>
      </c>
      <c r="T178" s="191" t="str">
        <f t="shared" si="13"/>
        <v/>
      </c>
      <c r="U178" s="191">
        <f t="shared" si="14"/>
        <v>1.1339999999999999</v>
      </c>
      <c r="V178" s="191">
        <f t="shared" si="9"/>
        <v>1.1339999999999999</v>
      </c>
      <c r="W178" s="191">
        <f t="shared" si="9"/>
        <v>1.1339999999999999</v>
      </c>
      <c r="X178" s="191">
        <f t="shared" si="9"/>
        <v>1.1339999999999999</v>
      </c>
      <c r="Y178" s="191">
        <f t="shared" si="9"/>
        <v>1.1929679999999998</v>
      </c>
      <c r="Z178" s="191">
        <f t="shared" si="9"/>
        <v>1.1929679999999998</v>
      </c>
      <c r="AA178" s="191" t="str">
        <f t="shared" si="9"/>
        <v/>
      </c>
      <c r="AB178" s="191" t="str">
        <f t="shared" si="9"/>
        <v/>
      </c>
      <c r="AC178" s="191" t="str">
        <f t="shared" si="9"/>
        <v/>
      </c>
      <c r="AD178" s="191" t="str">
        <f t="shared" si="9"/>
        <v/>
      </c>
      <c r="AE178" s="191" t="str">
        <f t="shared" si="9"/>
        <v/>
      </c>
      <c r="AF178" s="191" t="str">
        <f t="shared" si="9"/>
        <v/>
      </c>
      <c r="AG178" s="191" t="str">
        <f t="shared" si="9"/>
        <v/>
      </c>
      <c r="AH178" s="191" t="str">
        <f t="shared" si="9"/>
        <v/>
      </c>
      <c r="AI178" s="191" t="str">
        <f t="shared" si="9"/>
        <v/>
      </c>
      <c r="AJ178" s="191" t="str">
        <f t="shared" si="9"/>
        <v/>
      </c>
      <c r="AK178" s="191" t="str">
        <f t="shared" si="9"/>
        <v/>
      </c>
      <c r="AL178" s="191" t="str">
        <f t="shared" si="9"/>
        <v/>
      </c>
      <c r="AM178" s="191" t="str">
        <f t="shared" si="9"/>
        <v/>
      </c>
      <c r="AN178" s="191" t="str">
        <f t="shared" si="9"/>
        <v/>
      </c>
      <c r="AO178" s="191" t="str">
        <f t="shared" si="9"/>
        <v/>
      </c>
      <c r="AP178" s="191" t="str">
        <f t="shared" si="9"/>
        <v/>
      </c>
      <c r="AQ178" s="191" t="str">
        <f t="shared" si="9"/>
        <v/>
      </c>
      <c r="AR178" s="191" t="str">
        <f t="shared" si="9"/>
        <v/>
      </c>
      <c r="AS178" s="191" t="str">
        <f t="shared" si="9"/>
        <v/>
      </c>
      <c r="AT178" s="191" t="str">
        <f t="shared" si="9"/>
        <v/>
      </c>
      <c r="AU178" s="191" t="str">
        <f t="shared" si="9"/>
        <v/>
      </c>
      <c r="AV178" s="191" t="str">
        <f t="shared" si="9"/>
        <v/>
      </c>
      <c r="AW178" s="191" t="str">
        <f t="shared" si="9"/>
        <v/>
      </c>
      <c r="AX178" s="191" t="str">
        <f t="shared" si="9"/>
        <v/>
      </c>
      <c r="AY178" s="191" t="str">
        <f t="shared" si="9"/>
        <v/>
      </c>
    </row>
    <row r="179" spans="1:51">
      <c r="B179" s="176">
        <v>14</v>
      </c>
      <c r="C179" s="176"/>
      <c r="D179" s="191" t="str">
        <f t="shared" si="10"/>
        <v/>
      </c>
      <c r="E179" s="191" t="str">
        <f t="shared" si="10"/>
        <v/>
      </c>
      <c r="F179" s="191" t="str">
        <f t="shared" si="10"/>
        <v/>
      </c>
      <c r="G179" s="191" t="str">
        <f t="shared" si="10"/>
        <v/>
      </c>
      <c r="H179" s="191" t="str">
        <f t="shared" si="10"/>
        <v/>
      </c>
      <c r="I179" s="184"/>
      <c r="J179" s="191" t="str">
        <f t="shared" si="11"/>
        <v/>
      </c>
      <c r="K179" s="191" t="str">
        <f t="shared" si="11"/>
        <v/>
      </c>
      <c r="L179" s="191" t="str">
        <f t="shared" si="11"/>
        <v/>
      </c>
      <c r="M179" s="191" t="str">
        <f t="shared" si="11"/>
        <v/>
      </c>
      <c r="N179" s="191" t="str">
        <f t="shared" si="11"/>
        <v/>
      </c>
      <c r="O179" s="191" t="str">
        <f t="shared" si="11"/>
        <v/>
      </c>
      <c r="P179" s="191" t="str">
        <f t="shared" si="11"/>
        <v/>
      </c>
      <c r="Q179" s="191" t="str">
        <f t="shared" si="11"/>
        <v/>
      </c>
      <c r="R179" s="184"/>
      <c r="S179" s="191" t="str">
        <f t="shared" si="12"/>
        <v/>
      </c>
      <c r="T179" s="191" t="str">
        <f t="shared" si="13"/>
        <v/>
      </c>
      <c r="U179" s="191" t="str">
        <f t="shared" si="14"/>
        <v/>
      </c>
      <c r="V179" s="191" t="str">
        <f t="shared" si="9"/>
        <v/>
      </c>
      <c r="W179" s="191" t="str">
        <f t="shared" si="9"/>
        <v/>
      </c>
      <c r="X179" s="191" t="str">
        <f t="shared" si="9"/>
        <v/>
      </c>
      <c r="Y179" s="191">
        <f t="shared" si="9"/>
        <v>1.052</v>
      </c>
      <c r="Z179" s="191">
        <f t="shared" si="9"/>
        <v>1.052</v>
      </c>
      <c r="AA179" s="191">
        <f t="shared" si="9"/>
        <v>1.052</v>
      </c>
      <c r="AB179" s="191">
        <f t="shared" si="9"/>
        <v>1.052</v>
      </c>
      <c r="AC179" s="191">
        <f t="shared" si="9"/>
        <v>1.0888200000000001</v>
      </c>
      <c r="AD179" s="191" t="str">
        <f t="shared" si="9"/>
        <v/>
      </c>
      <c r="AE179" s="191" t="str">
        <f t="shared" si="9"/>
        <v/>
      </c>
      <c r="AF179" s="191" t="str">
        <f t="shared" si="9"/>
        <v/>
      </c>
      <c r="AG179" s="191" t="str">
        <f t="shared" si="9"/>
        <v/>
      </c>
      <c r="AH179" s="191" t="str">
        <f t="shared" si="9"/>
        <v/>
      </c>
      <c r="AI179" s="191" t="str">
        <f t="shared" si="9"/>
        <v/>
      </c>
      <c r="AJ179" s="191" t="str">
        <f t="shared" si="9"/>
        <v/>
      </c>
      <c r="AK179" s="191" t="str">
        <f t="shared" si="9"/>
        <v/>
      </c>
      <c r="AL179" s="191" t="str">
        <f t="shared" si="9"/>
        <v/>
      </c>
      <c r="AM179" s="191" t="str">
        <f t="shared" si="9"/>
        <v/>
      </c>
      <c r="AN179" s="191" t="str">
        <f t="shared" si="9"/>
        <v/>
      </c>
      <c r="AO179" s="191" t="str">
        <f t="shared" si="9"/>
        <v/>
      </c>
      <c r="AP179" s="191" t="str">
        <f t="shared" si="9"/>
        <v/>
      </c>
      <c r="AQ179" s="191" t="str">
        <f t="shared" si="9"/>
        <v/>
      </c>
      <c r="AR179" s="191" t="str">
        <f t="shared" si="9"/>
        <v/>
      </c>
      <c r="AS179" s="191" t="str">
        <f t="shared" si="9"/>
        <v/>
      </c>
      <c r="AT179" s="191" t="str">
        <f t="shared" si="9"/>
        <v/>
      </c>
      <c r="AU179" s="191" t="str">
        <f t="shared" si="9"/>
        <v/>
      </c>
      <c r="AV179" s="191" t="str">
        <f t="shared" si="9"/>
        <v/>
      </c>
      <c r="AW179" s="191" t="str">
        <f t="shared" si="9"/>
        <v/>
      </c>
      <c r="AX179" s="191" t="str">
        <f t="shared" si="9"/>
        <v/>
      </c>
      <c r="AY179" s="191" t="str">
        <f t="shared" si="9"/>
        <v/>
      </c>
    </row>
    <row r="180" spans="1:51">
      <c r="B180" s="176">
        <v>15</v>
      </c>
      <c r="C180" s="176"/>
      <c r="D180" s="191" t="str">
        <f t="shared" si="10"/>
        <v/>
      </c>
      <c r="E180" s="191" t="str">
        <f t="shared" si="10"/>
        <v/>
      </c>
      <c r="F180" s="191" t="str">
        <f t="shared" si="10"/>
        <v/>
      </c>
      <c r="G180" s="191" t="str">
        <f t="shared" si="10"/>
        <v/>
      </c>
      <c r="H180" s="191" t="str">
        <f t="shared" si="10"/>
        <v/>
      </c>
      <c r="I180" s="184"/>
      <c r="J180" s="191" t="str">
        <f t="shared" si="11"/>
        <v/>
      </c>
      <c r="K180" s="191" t="str">
        <f t="shared" si="11"/>
        <v/>
      </c>
      <c r="L180" s="191" t="str">
        <f t="shared" si="11"/>
        <v/>
      </c>
      <c r="M180" s="191" t="str">
        <f t="shared" si="11"/>
        <v/>
      </c>
      <c r="N180" s="191" t="str">
        <f t="shared" si="11"/>
        <v/>
      </c>
      <c r="O180" s="191" t="str">
        <f t="shared" si="11"/>
        <v/>
      </c>
      <c r="P180" s="191" t="str">
        <f t="shared" si="11"/>
        <v/>
      </c>
      <c r="Q180" s="191" t="str">
        <f t="shared" si="11"/>
        <v/>
      </c>
      <c r="R180" s="184"/>
      <c r="S180" s="191" t="str">
        <f t="shared" si="12"/>
        <v/>
      </c>
      <c r="T180" s="191" t="str">
        <f t="shared" si="13"/>
        <v/>
      </c>
      <c r="U180" s="191" t="str">
        <f t="shared" si="14"/>
        <v/>
      </c>
      <c r="V180" s="191" t="str">
        <f t="shared" ref="V180:AY186" si="15">IF(V155="","",IF(V155&lt;&gt;0,SUMIF($B$117:$B$132,V$170,$E$117:$E$132)/SUMIF($B$117:$B$132,$B180,$E$117:$E$132),""))</f>
        <v/>
      </c>
      <c r="W180" s="191" t="str">
        <f t="shared" si="15"/>
        <v/>
      </c>
      <c r="X180" s="191" t="str">
        <f t="shared" si="15"/>
        <v/>
      </c>
      <c r="Y180" s="191" t="str">
        <f t="shared" si="15"/>
        <v/>
      </c>
      <c r="Z180" s="191" t="str">
        <f t="shared" si="15"/>
        <v/>
      </c>
      <c r="AA180" s="191" t="str">
        <f t="shared" si="15"/>
        <v/>
      </c>
      <c r="AB180" s="191" t="str">
        <f t="shared" si="15"/>
        <v/>
      </c>
      <c r="AC180" s="191">
        <f t="shared" si="15"/>
        <v>1.0349999999999999</v>
      </c>
      <c r="AD180" s="191" t="str">
        <f t="shared" si="15"/>
        <v/>
      </c>
      <c r="AE180" s="191" t="str">
        <f t="shared" si="15"/>
        <v/>
      </c>
      <c r="AF180" s="191" t="str">
        <f t="shared" si="15"/>
        <v/>
      </c>
      <c r="AG180" s="191" t="str">
        <f t="shared" si="15"/>
        <v/>
      </c>
      <c r="AH180" s="191" t="str">
        <f t="shared" si="15"/>
        <v/>
      </c>
      <c r="AI180" s="191" t="str">
        <f t="shared" si="15"/>
        <v/>
      </c>
      <c r="AJ180" s="191" t="str">
        <f t="shared" si="15"/>
        <v/>
      </c>
      <c r="AK180" s="191" t="str">
        <f t="shared" si="15"/>
        <v/>
      </c>
      <c r="AL180" s="191" t="str">
        <f t="shared" si="15"/>
        <v/>
      </c>
      <c r="AM180" s="191" t="str">
        <f t="shared" si="15"/>
        <v/>
      </c>
      <c r="AN180" s="191" t="str">
        <f t="shared" si="15"/>
        <v/>
      </c>
      <c r="AO180" s="191" t="str">
        <f t="shared" si="15"/>
        <v/>
      </c>
      <c r="AP180" s="191" t="str">
        <f t="shared" si="15"/>
        <v/>
      </c>
      <c r="AQ180" s="191" t="str">
        <f t="shared" si="15"/>
        <v/>
      </c>
      <c r="AR180" s="191" t="str">
        <f t="shared" si="15"/>
        <v/>
      </c>
      <c r="AS180" s="191" t="str">
        <f t="shared" si="15"/>
        <v/>
      </c>
      <c r="AT180" s="191" t="str">
        <f t="shared" si="15"/>
        <v/>
      </c>
      <c r="AU180" s="191" t="str">
        <f t="shared" si="15"/>
        <v/>
      </c>
      <c r="AV180" s="191" t="str">
        <f t="shared" si="15"/>
        <v/>
      </c>
      <c r="AW180" s="191" t="str">
        <f t="shared" si="15"/>
        <v/>
      </c>
      <c r="AX180" s="191" t="str">
        <f t="shared" si="15"/>
        <v/>
      </c>
      <c r="AY180" s="191" t="str">
        <f t="shared" si="15"/>
        <v/>
      </c>
    </row>
    <row r="181" spans="1:51">
      <c r="B181" s="176">
        <v>16</v>
      </c>
      <c r="C181" s="176"/>
      <c r="D181" s="191" t="str">
        <f t="shared" si="10"/>
        <v/>
      </c>
      <c r="E181" s="191" t="str">
        <f t="shared" si="10"/>
        <v/>
      </c>
      <c r="F181" s="191" t="str">
        <f t="shared" si="10"/>
        <v/>
      </c>
      <c r="G181" s="191" t="str">
        <f t="shared" si="10"/>
        <v/>
      </c>
      <c r="H181" s="191" t="str">
        <f t="shared" si="10"/>
        <v/>
      </c>
      <c r="I181" s="184"/>
      <c r="J181" s="191" t="str">
        <f t="shared" si="11"/>
        <v/>
      </c>
      <c r="K181" s="191" t="str">
        <f t="shared" si="11"/>
        <v/>
      </c>
      <c r="L181" s="191" t="str">
        <f t="shared" si="11"/>
        <v/>
      </c>
      <c r="M181" s="191" t="str">
        <f t="shared" si="11"/>
        <v/>
      </c>
      <c r="N181" s="191" t="str">
        <f t="shared" si="11"/>
        <v/>
      </c>
      <c r="O181" s="191" t="str">
        <f t="shared" si="11"/>
        <v/>
      </c>
      <c r="P181" s="191" t="str">
        <f t="shared" si="11"/>
        <v/>
      </c>
      <c r="Q181" s="191" t="str">
        <f t="shared" si="11"/>
        <v/>
      </c>
      <c r="R181" s="184"/>
      <c r="S181" s="191" t="str">
        <f t="shared" si="12"/>
        <v/>
      </c>
      <c r="T181" s="191" t="str">
        <f t="shared" si="13"/>
        <v/>
      </c>
      <c r="U181" s="191" t="str">
        <f t="shared" si="14"/>
        <v/>
      </c>
      <c r="V181" s="191" t="str">
        <f t="shared" si="15"/>
        <v/>
      </c>
      <c r="W181" s="191" t="str">
        <f t="shared" si="15"/>
        <v/>
      </c>
      <c r="X181" s="191" t="str">
        <f t="shared" si="15"/>
        <v/>
      </c>
      <c r="Y181" s="191" t="str">
        <f t="shared" si="15"/>
        <v/>
      </c>
      <c r="Z181" s="191" t="str">
        <f t="shared" si="15"/>
        <v/>
      </c>
      <c r="AA181" s="191" t="str">
        <f t="shared" si="15"/>
        <v/>
      </c>
      <c r="AB181" s="191" t="str">
        <f t="shared" si="15"/>
        <v/>
      </c>
      <c r="AC181" s="191" t="str">
        <f t="shared" si="15"/>
        <v/>
      </c>
      <c r="AD181" s="191" t="str">
        <f t="shared" si="15"/>
        <v/>
      </c>
      <c r="AE181" s="191" t="str">
        <f t="shared" si="15"/>
        <v/>
      </c>
      <c r="AF181" s="191" t="str">
        <f t="shared" si="15"/>
        <v/>
      </c>
      <c r="AG181" s="191" t="str">
        <f t="shared" si="15"/>
        <v/>
      </c>
      <c r="AH181" s="191" t="str">
        <f t="shared" si="15"/>
        <v/>
      </c>
      <c r="AI181" s="191" t="str">
        <f t="shared" si="15"/>
        <v/>
      </c>
      <c r="AJ181" s="191" t="str">
        <f t="shared" si="15"/>
        <v/>
      </c>
      <c r="AK181" s="191" t="str">
        <f t="shared" si="15"/>
        <v/>
      </c>
      <c r="AL181" s="191" t="str">
        <f t="shared" si="15"/>
        <v/>
      </c>
      <c r="AM181" s="191" t="str">
        <f t="shared" si="15"/>
        <v/>
      </c>
      <c r="AN181" s="191" t="str">
        <f t="shared" si="15"/>
        <v/>
      </c>
      <c r="AO181" s="191" t="str">
        <f t="shared" si="15"/>
        <v/>
      </c>
      <c r="AP181" s="191" t="str">
        <f t="shared" si="15"/>
        <v/>
      </c>
      <c r="AQ181" s="191" t="str">
        <f t="shared" si="15"/>
        <v/>
      </c>
      <c r="AR181" s="191" t="str">
        <f t="shared" si="15"/>
        <v/>
      </c>
      <c r="AS181" s="191" t="str">
        <f t="shared" si="15"/>
        <v/>
      </c>
      <c r="AT181" s="191" t="str">
        <f t="shared" si="15"/>
        <v/>
      </c>
      <c r="AU181" s="191" t="str">
        <f t="shared" si="15"/>
        <v/>
      </c>
      <c r="AV181" s="191" t="str">
        <f t="shared" si="15"/>
        <v/>
      </c>
      <c r="AW181" s="191" t="str">
        <f t="shared" si="15"/>
        <v/>
      </c>
      <c r="AX181" s="191" t="str">
        <f t="shared" si="15"/>
        <v/>
      </c>
      <c r="AY181" s="191" t="str">
        <f t="shared" si="15"/>
        <v/>
      </c>
    </row>
    <row r="182" spans="1:51">
      <c r="B182" s="176">
        <v>17</v>
      </c>
      <c r="C182" s="176"/>
      <c r="D182" s="191" t="str">
        <f t="shared" si="10"/>
        <v/>
      </c>
      <c r="E182" s="191" t="str">
        <f t="shared" si="10"/>
        <v/>
      </c>
      <c r="F182" s="191" t="str">
        <f t="shared" si="10"/>
        <v/>
      </c>
      <c r="G182" s="191" t="str">
        <f t="shared" si="10"/>
        <v/>
      </c>
      <c r="H182" s="191" t="str">
        <f t="shared" si="10"/>
        <v/>
      </c>
      <c r="I182" s="184"/>
      <c r="J182" s="191" t="str">
        <f t="shared" si="11"/>
        <v/>
      </c>
      <c r="K182" s="191" t="str">
        <f t="shared" si="11"/>
        <v/>
      </c>
      <c r="L182" s="191" t="str">
        <f t="shared" si="11"/>
        <v/>
      </c>
      <c r="M182" s="191" t="str">
        <f t="shared" si="11"/>
        <v/>
      </c>
      <c r="N182" s="191" t="str">
        <f t="shared" si="11"/>
        <v/>
      </c>
      <c r="O182" s="191" t="str">
        <f t="shared" si="11"/>
        <v/>
      </c>
      <c r="P182" s="191" t="str">
        <f t="shared" si="11"/>
        <v/>
      </c>
      <c r="Q182" s="191" t="str">
        <f t="shared" si="11"/>
        <v/>
      </c>
      <c r="R182" s="184"/>
      <c r="S182" s="191" t="str">
        <f t="shared" si="12"/>
        <v/>
      </c>
      <c r="T182" s="191" t="str">
        <f t="shared" si="13"/>
        <v/>
      </c>
      <c r="U182" s="191" t="str">
        <f t="shared" si="14"/>
        <v/>
      </c>
      <c r="V182" s="191" t="str">
        <f t="shared" si="15"/>
        <v/>
      </c>
      <c r="W182" s="191" t="str">
        <f t="shared" si="15"/>
        <v/>
      </c>
      <c r="X182" s="191" t="str">
        <f t="shared" si="15"/>
        <v/>
      </c>
      <c r="Y182" s="191" t="str">
        <f t="shared" si="15"/>
        <v/>
      </c>
      <c r="Z182" s="191" t="str">
        <f t="shared" si="15"/>
        <v/>
      </c>
      <c r="AA182" s="191" t="str">
        <f t="shared" si="15"/>
        <v/>
      </c>
      <c r="AB182" s="191" t="str">
        <f t="shared" si="15"/>
        <v/>
      </c>
      <c r="AC182" s="191" t="str">
        <f t="shared" si="15"/>
        <v/>
      </c>
      <c r="AD182" s="191" t="str">
        <f t="shared" si="15"/>
        <v/>
      </c>
      <c r="AE182" s="191" t="str">
        <f t="shared" si="15"/>
        <v/>
      </c>
      <c r="AF182" s="191" t="str">
        <f t="shared" si="15"/>
        <v/>
      </c>
      <c r="AG182" s="191" t="str">
        <f t="shared" si="15"/>
        <v/>
      </c>
      <c r="AH182" s="191" t="str">
        <f t="shared" si="15"/>
        <v/>
      </c>
      <c r="AI182" s="191" t="str">
        <f t="shared" si="15"/>
        <v/>
      </c>
      <c r="AJ182" s="191" t="str">
        <f t="shared" si="15"/>
        <v/>
      </c>
      <c r="AK182" s="191" t="str">
        <f t="shared" si="15"/>
        <v/>
      </c>
      <c r="AL182" s="191" t="str">
        <f t="shared" si="15"/>
        <v/>
      </c>
      <c r="AM182" s="191" t="str">
        <f t="shared" si="15"/>
        <v/>
      </c>
      <c r="AN182" s="191" t="str">
        <f t="shared" si="15"/>
        <v/>
      </c>
      <c r="AO182" s="191" t="str">
        <f t="shared" si="15"/>
        <v/>
      </c>
      <c r="AP182" s="191" t="str">
        <f t="shared" si="15"/>
        <v/>
      </c>
      <c r="AQ182" s="191" t="str">
        <f t="shared" si="15"/>
        <v/>
      </c>
      <c r="AR182" s="191" t="str">
        <f t="shared" si="15"/>
        <v/>
      </c>
      <c r="AS182" s="191" t="str">
        <f t="shared" si="15"/>
        <v/>
      </c>
      <c r="AT182" s="191" t="str">
        <f t="shared" si="15"/>
        <v/>
      </c>
      <c r="AU182" s="191" t="str">
        <f t="shared" si="15"/>
        <v/>
      </c>
      <c r="AV182" s="191" t="str">
        <f t="shared" si="15"/>
        <v/>
      </c>
      <c r="AW182" s="191" t="str">
        <f t="shared" si="15"/>
        <v/>
      </c>
      <c r="AX182" s="191" t="str">
        <f t="shared" si="15"/>
        <v/>
      </c>
      <c r="AY182" s="191" t="str">
        <f t="shared" si="15"/>
        <v/>
      </c>
    </row>
    <row r="183" spans="1:51">
      <c r="B183" s="176">
        <v>18</v>
      </c>
      <c r="C183" s="176"/>
      <c r="D183" s="191" t="str">
        <f t="shared" si="10"/>
        <v/>
      </c>
      <c r="E183" s="191" t="str">
        <f t="shared" si="10"/>
        <v/>
      </c>
      <c r="F183" s="191" t="str">
        <f t="shared" si="10"/>
        <v/>
      </c>
      <c r="G183" s="191" t="str">
        <f t="shared" si="10"/>
        <v/>
      </c>
      <c r="H183" s="191" t="str">
        <f t="shared" si="10"/>
        <v/>
      </c>
      <c r="I183" s="184"/>
      <c r="J183" s="191" t="str">
        <f t="shared" si="11"/>
        <v/>
      </c>
      <c r="K183" s="191" t="str">
        <f t="shared" si="11"/>
        <v/>
      </c>
      <c r="L183" s="191" t="str">
        <f t="shared" si="11"/>
        <v/>
      </c>
      <c r="M183" s="191" t="str">
        <f t="shared" si="11"/>
        <v/>
      </c>
      <c r="N183" s="191" t="str">
        <f t="shared" si="11"/>
        <v/>
      </c>
      <c r="O183" s="191" t="str">
        <f t="shared" si="11"/>
        <v/>
      </c>
      <c r="P183" s="191" t="str">
        <f t="shared" si="11"/>
        <v/>
      </c>
      <c r="Q183" s="191" t="str">
        <f t="shared" si="11"/>
        <v/>
      </c>
      <c r="R183" s="184"/>
      <c r="S183" s="191" t="str">
        <f t="shared" si="12"/>
        <v/>
      </c>
      <c r="T183" s="191" t="str">
        <f t="shared" si="13"/>
        <v/>
      </c>
      <c r="U183" s="191" t="str">
        <f t="shared" si="14"/>
        <v/>
      </c>
      <c r="V183" s="191" t="str">
        <f t="shared" si="15"/>
        <v/>
      </c>
      <c r="W183" s="191" t="str">
        <f t="shared" si="15"/>
        <v/>
      </c>
      <c r="X183" s="191" t="str">
        <f t="shared" si="15"/>
        <v/>
      </c>
      <c r="Y183" s="191" t="str">
        <f t="shared" si="15"/>
        <v/>
      </c>
      <c r="Z183" s="191" t="str">
        <f t="shared" si="15"/>
        <v/>
      </c>
      <c r="AA183" s="191" t="str">
        <f t="shared" si="15"/>
        <v/>
      </c>
      <c r="AB183" s="191" t="str">
        <f t="shared" si="15"/>
        <v/>
      </c>
      <c r="AC183" s="191" t="str">
        <f t="shared" si="15"/>
        <v/>
      </c>
      <c r="AD183" s="191" t="str">
        <f t="shared" si="15"/>
        <v/>
      </c>
      <c r="AE183" s="191" t="str">
        <f t="shared" si="15"/>
        <v/>
      </c>
      <c r="AF183" s="191" t="str">
        <f t="shared" si="15"/>
        <v/>
      </c>
      <c r="AG183" s="191" t="str">
        <f t="shared" si="15"/>
        <v/>
      </c>
      <c r="AH183" s="191" t="str">
        <f t="shared" si="15"/>
        <v/>
      </c>
      <c r="AI183" s="191" t="str">
        <f t="shared" si="15"/>
        <v/>
      </c>
      <c r="AJ183" s="191" t="str">
        <f t="shared" si="15"/>
        <v/>
      </c>
      <c r="AK183" s="191" t="str">
        <f t="shared" si="15"/>
        <v/>
      </c>
      <c r="AL183" s="191" t="str">
        <f t="shared" si="15"/>
        <v/>
      </c>
      <c r="AM183" s="191" t="str">
        <f t="shared" si="15"/>
        <v/>
      </c>
      <c r="AN183" s="191" t="str">
        <f t="shared" si="15"/>
        <v/>
      </c>
      <c r="AO183" s="191" t="str">
        <f t="shared" si="15"/>
        <v/>
      </c>
      <c r="AP183" s="191" t="str">
        <f t="shared" si="15"/>
        <v/>
      </c>
      <c r="AQ183" s="191" t="str">
        <f t="shared" si="15"/>
        <v/>
      </c>
      <c r="AR183" s="191" t="str">
        <f t="shared" si="15"/>
        <v/>
      </c>
      <c r="AS183" s="191" t="str">
        <f t="shared" si="15"/>
        <v/>
      </c>
      <c r="AT183" s="191" t="str">
        <f t="shared" si="15"/>
        <v/>
      </c>
      <c r="AU183" s="191" t="str">
        <f t="shared" si="15"/>
        <v/>
      </c>
      <c r="AV183" s="191" t="str">
        <f t="shared" si="15"/>
        <v/>
      </c>
      <c r="AW183" s="191" t="str">
        <f t="shared" si="15"/>
        <v/>
      </c>
      <c r="AX183" s="191" t="str">
        <f t="shared" si="15"/>
        <v/>
      </c>
      <c r="AY183" s="191" t="str">
        <f t="shared" si="15"/>
        <v/>
      </c>
    </row>
    <row r="184" spans="1:51">
      <c r="B184" s="176">
        <v>19</v>
      </c>
      <c r="C184" s="176"/>
      <c r="D184" s="191" t="str">
        <f t="shared" si="10"/>
        <v/>
      </c>
      <c r="E184" s="191" t="str">
        <f t="shared" si="10"/>
        <v/>
      </c>
      <c r="F184" s="191" t="str">
        <f t="shared" si="10"/>
        <v/>
      </c>
      <c r="G184" s="191" t="str">
        <f t="shared" si="10"/>
        <v/>
      </c>
      <c r="H184" s="191" t="str">
        <f t="shared" si="10"/>
        <v/>
      </c>
      <c r="I184" s="184"/>
      <c r="J184" s="191" t="str">
        <f t="shared" si="11"/>
        <v/>
      </c>
      <c r="K184" s="191" t="str">
        <f t="shared" si="11"/>
        <v/>
      </c>
      <c r="L184" s="191" t="str">
        <f t="shared" si="11"/>
        <v/>
      </c>
      <c r="M184" s="191" t="str">
        <f t="shared" si="11"/>
        <v/>
      </c>
      <c r="N184" s="191" t="str">
        <f t="shared" si="11"/>
        <v/>
      </c>
      <c r="O184" s="191" t="str">
        <f t="shared" si="11"/>
        <v/>
      </c>
      <c r="P184" s="191" t="str">
        <f t="shared" si="11"/>
        <v/>
      </c>
      <c r="Q184" s="191" t="str">
        <f t="shared" si="11"/>
        <v/>
      </c>
      <c r="R184" s="184"/>
      <c r="S184" s="191" t="str">
        <f t="shared" si="12"/>
        <v/>
      </c>
      <c r="T184" s="191" t="str">
        <f t="shared" si="13"/>
        <v/>
      </c>
      <c r="U184" s="191" t="str">
        <f t="shared" si="14"/>
        <v/>
      </c>
      <c r="V184" s="191" t="str">
        <f t="shared" si="15"/>
        <v/>
      </c>
      <c r="W184" s="191" t="str">
        <f t="shared" si="15"/>
        <v/>
      </c>
      <c r="X184" s="191" t="str">
        <f t="shared" si="15"/>
        <v/>
      </c>
      <c r="Y184" s="191" t="str">
        <f t="shared" si="15"/>
        <v/>
      </c>
      <c r="Z184" s="191" t="str">
        <f t="shared" si="15"/>
        <v/>
      </c>
      <c r="AA184" s="191" t="str">
        <f t="shared" si="15"/>
        <v/>
      </c>
      <c r="AB184" s="191" t="str">
        <f t="shared" si="15"/>
        <v/>
      </c>
      <c r="AC184" s="191" t="str">
        <f t="shared" si="15"/>
        <v/>
      </c>
      <c r="AD184" s="191" t="str">
        <f t="shared" si="15"/>
        <v/>
      </c>
      <c r="AE184" s="191" t="str">
        <f t="shared" si="15"/>
        <v/>
      </c>
      <c r="AF184" s="191" t="str">
        <f t="shared" si="15"/>
        <v/>
      </c>
      <c r="AG184" s="191" t="str">
        <f t="shared" si="15"/>
        <v/>
      </c>
      <c r="AH184" s="191" t="str">
        <f t="shared" si="15"/>
        <v/>
      </c>
      <c r="AI184" s="191" t="str">
        <f t="shared" si="15"/>
        <v/>
      </c>
      <c r="AJ184" s="191" t="str">
        <f t="shared" si="15"/>
        <v/>
      </c>
      <c r="AK184" s="191" t="str">
        <f t="shared" si="15"/>
        <v/>
      </c>
      <c r="AL184" s="191" t="str">
        <f t="shared" si="15"/>
        <v/>
      </c>
      <c r="AM184" s="191" t="str">
        <f t="shared" si="15"/>
        <v/>
      </c>
      <c r="AN184" s="191" t="str">
        <f t="shared" si="15"/>
        <v/>
      </c>
      <c r="AO184" s="191" t="str">
        <f t="shared" si="15"/>
        <v/>
      </c>
      <c r="AP184" s="191" t="str">
        <f t="shared" si="15"/>
        <v/>
      </c>
      <c r="AQ184" s="191" t="str">
        <f t="shared" si="15"/>
        <v/>
      </c>
      <c r="AR184" s="191" t="str">
        <f t="shared" si="15"/>
        <v/>
      </c>
      <c r="AS184" s="191" t="str">
        <f t="shared" si="15"/>
        <v/>
      </c>
      <c r="AT184" s="191" t="str">
        <f t="shared" si="15"/>
        <v/>
      </c>
      <c r="AU184" s="191" t="str">
        <f t="shared" si="15"/>
        <v/>
      </c>
      <c r="AV184" s="191" t="str">
        <f t="shared" si="15"/>
        <v/>
      </c>
      <c r="AW184" s="191" t="str">
        <f t="shared" si="15"/>
        <v/>
      </c>
      <c r="AX184" s="191" t="str">
        <f t="shared" si="15"/>
        <v/>
      </c>
      <c r="AY184" s="191" t="str">
        <f t="shared" si="15"/>
        <v/>
      </c>
    </row>
    <row r="185" spans="1:51">
      <c r="B185" s="176">
        <v>20</v>
      </c>
      <c r="C185" s="176"/>
      <c r="D185" s="191" t="str">
        <f t="shared" si="10"/>
        <v/>
      </c>
      <c r="E185" s="191" t="str">
        <f t="shared" si="10"/>
        <v/>
      </c>
      <c r="F185" s="191" t="str">
        <f t="shared" si="10"/>
        <v/>
      </c>
      <c r="G185" s="191" t="str">
        <f t="shared" si="10"/>
        <v/>
      </c>
      <c r="H185" s="191" t="str">
        <f t="shared" si="10"/>
        <v/>
      </c>
      <c r="I185" s="184"/>
      <c r="J185" s="191" t="str">
        <f t="shared" si="11"/>
        <v/>
      </c>
      <c r="K185" s="191" t="str">
        <f t="shared" si="11"/>
        <v/>
      </c>
      <c r="L185" s="191" t="str">
        <f t="shared" si="11"/>
        <v/>
      </c>
      <c r="M185" s="191" t="str">
        <f t="shared" si="11"/>
        <v/>
      </c>
      <c r="N185" s="191" t="str">
        <f t="shared" si="11"/>
        <v/>
      </c>
      <c r="O185" s="191" t="str">
        <f t="shared" si="11"/>
        <v/>
      </c>
      <c r="P185" s="191" t="str">
        <f t="shared" si="11"/>
        <v/>
      </c>
      <c r="Q185" s="191" t="str">
        <f t="shared" si="11"/>
        <v/>
      </c>
      <c r="R185" s="184"/>
      <c r="S185" s="191" t="str">
        <f t="shared" si="12"/>
        <v/>
      </c>
      <c r="T185" s="191" t="str">
        <f t="shared" si="13"/>
        <v/>
      </c>
      <c r="U185" s="191" t="str">
        <f t="shared" si="14"/>
        <v/>
      </c>
      <c r="V185" s="191" t="str">
        <f t="shared" si="15"/>
        <v/>
      </c>
      <c r="W185" s="191" t="str">
        <f t="shared" si="15"/>
        <v/>
      </c>
      <c r="X185" s="191" t="str">
        <f t="shared" si="15"/>
        <v/>
      </c>
      <c r="Y185" s="191" t="str">
        <f t="shared" si="15"/>
        <v/>
      </c>
      <c r="Z185" s="191" t="str">
        <f t="shared" si="15"/>
        <v/>
      </c>
      <c r="AA185" s="191" t="str">
        <f t="shared" si="15"/>
        <v/>
      </c>
      <c r="AB185" s="191" t="str">
        <f t="shared" si="15"/>
        <v/>
      </c>
      <c r="AC185" s="191" t="str">
        <f t="shared" si="15"/>
        <v/>
      </c>
      <c r="AD185" s="191" t="str">
        <f t="shared" si="15"/>
        <v/>
      </c>
      <c r="AE185" s="191" t="str">
        <f t="shared" si="15"/>
        <v/>
      </c>
      <c r="AF185" s="191" t="str">
        <f t="shared" si="15"/>
        <v/>
      </c>
      <c r="AG185" s="191" t="str">
        <f t="shared" si="15"/>
        <v/>
      </c>
      <c r="AH185" s="191" t="str">
        <f t="shared" si="15"/>
        <v/>
      </c>
      <c r="AI185" s="191" t="str">
        <f t="shared" si="15"/>
        <v/>
      </c>
      <c r="AJ185" s="191" t="str">
        <f t="shared" si="15"/>
        <v/>
      </c>
      <c r="AK185" s="191" t="str">
        <f t="shared" si="15"/>
        <v/>
      </c>
      <c r="AL185" s="191" t="str">
        <f t="shared" si="15"/>
        <v/>
      </c>
      <c r="AM185" s="191" t="str">
        <f t="shared" si="15"/>
        <v/>
      </c>
      <c r="AN185" s="191" t="str">
        <f t="shared" si="15"/>
        <v/>
      </c>
      <c r="AO185" s="191" t="str">
        <f t="shared" si="15"/>
        <v/>
      </c>
      <c r="AP185" s="191" t="str">
        <f t="shared" si="15"/>
        <v/>
      </c>
      <c r="AQ185" s="191" t="str">
        <f t="shared" si="15"/>
        <v/>
      </c>
      <c r="AR185" s="191" t="str">
        <f t="shared" si="15"/>
        <v/>
      </c>
      <c r="AS185" s="191" t="str">
        <f t="shared" si="15"/>
        <v/>
      </c>
      <c r="AT185" s="191" t="str">
        <f t="shared" si="15"/>
        <v/>
      </c>
      <c r="AU185" s="191" t="str">
        <f t="shared" si="15"/>
        <v/>
      </c>
      <c r="AV185" s="191" t="str">
        <f t="shared" si="15"/>
        <v/>
      </c>
      <c r="AW185" s="191" t="str">
        <f t="shared" si="15"/>
        <v/>
      </c>
      <c r="AX185" s="191" t="str">
        <f t="shared" si="15"/>
        <v/>
      </c>
      <c r="AY185" s="191" t="str">
        <f t="shared" si="15"/>
        <v/>
      </c>
    </row>
    <row r="186" spans="1:51">
      <c r="B186" s="176">
        <v>21</v>
      </c>
      <c r="C186" s="176"/>
      <c r="D186" s="191" t="str">
        <f t="shared" si="10"/>
        <v/>
      </c>
      <c r="E186" s="191" t="str">
        <f t="shared" si="10"/>
        <v/>
      </c>
      <c r="F186" s="191" t="str">
        <f t="shared" si="10"/>
        <v/>
      </c>
      <c r="G186" s="191" t="str">
        <f t="shared" si="10"/>
        <v/>
      </c>
      <c r="H186" s="191" t="str">
        <f t="shared" si="10"/>
        <v/>
      </c>
      <c r="I186" s="184"/>
      <c r="J186" s="191" t="str">
        <f t="shared" si="11"/>
        <v/>
      </c>
      <c r="K186" s="191" t="str">
        <f t="shared" si="11"/>
        <v/>
      </c>
      <c r="L186" s="191" t="str">
        <f t="shared" si="11"/>
        <v/>
      </c>
      <c r="M186" s="191" t="str">
        <f t="shared" si="11"/>
        <v/>
      </c>
      <c r="N186" s="191" t="str">
        <f t="shared" si="11"/>
        <v/>
      </c>
      <c r="O186" s="191" t="str">
        <f t="shared" si="11"/>
        <v/>
      </c>
      <c r="P186" s="191" t="str">
        <f t="shared" si="11"/>
        <v/>
      </c>
      <c r="Q186" s="191" t="str">
        <f t="shared" si="11"/>
        <v/>
      </c>
      <c r="R186" s="184"/>
      <c r="S186" s="191" t="str">
        <f t="shared" si="12"/>
        <v/>
      </c>
      <c r="T186" s="191" t="str">
        <f t="shared" si="13"/>
        <v/>
      </c>
      <c r="U186" s="191" t="str">
        <f>IF(V161="","",IF(V161&lt;&gt;0,SUMIF($B$117:$B$132,V$170,$E$117:$E$132)/SUMIF($B$117:$B$132,$B186,$E$117:$E$132),""))</f>
        <v/>
      </c>
      <c r="V186" s="191" t="str">
        <f t="shared" si="15"/>
        <v/>
      </c>
      <c r="W186" s="191" t="str">
        <f t="shared" si="15"/>
        <v/>
      </c>
      <c r="X186" s="191" t="str">
        <f t="shared" si="15"/>
        <v/>
      </c>
      <c r="Y186" s="191" t="str">
        <f t="shared" si="15"/>
        <v/>
      </c>
      <c r="Z186" s="191" t="str">
        <f t="shared" si="15"/>
        <v/>
      </c>
      <c r="AA186" s="191" t="str">
        <f t="shared" si="15"/>
        <v/>
      </c>
      <c r="AB186" s="191" t="str">
        <f t="shared" si="15"/>
        <v/>
      </c>
      <c r="AC186" s="191" t="str">
        <f t="shared" si="15"/>
        <v/>
      </c>
      <c r="AD186" s="191" t="str">
        <f t="shared" si="15"/>
        <v/>
      </c>
      <c r="AE186" s="191" t="str">
        <f t="shared" si="15"/>
        <v/>
      </c>
      <c r="AF186" s="191" t="str">
        <f t="shared" si="15"/>
        <v/>
      </c>
      <c r="AG186" s="191" t="str">
        <f t="shared" si="15"/>
        <v/>
      </c>
      <c r="AH186" s="191" t="str">
        <f t="shared" si="15"/>
        <v/>
      </c>
      <c r="AI186" s="191" t="str">
        <f t="shared" si="15"/>
        <v/>
      </c>
      <c r="AJ186" s="191" t="str">
        <f t="shared" si="15"/>
        <v/>
      </c>
      <c r="AK186" s="191" t="str">
        <f t="shared" si="15"/>
        <v/>
      </c>
      <c r="AL186" s="191" t="str">
        <f t="shared" si="15"/>
        <v/>
      </c>
      <c r="AM186" s="191" t="str">
        <f t="shared" si="15"/>
        <v/>
      </c>
      <c r="AN186" s="191" t="str">
        <f t="shared" si="15"/>
        <v/>
      </c>
      <c r="AO186" s="191" t="str">
        <f t="shared" si="15"/>
        <v/>
      </c>
      <c r="AP186" s="191" t="str">
        <f t="shared" si="15"/>
        <v/>
      </c>
      <c r="AQ186" s="191" t="str">
        <f t="shared" si="15"/>
        <v/>
      </c>
      <c r="AR186" s="191" t="str">
        <f t="shared" si="15"/>
        <v/>
      </c>
      <c r="AS186" s="191" t="str">
        <f t="shared" si="15"/>
        <v/>
      </c>
      <c r="AT186" s="191" t="str">
        <f t="shared" si="15"/>
        <v/>
      </c>
      <c r="AU186" s="191" t="str">
        <f t="shared" si="15"/>
        <v/>
      </c>
      <c r="AV186" s="191" t="str">
        <f t="shared" si="15"/>
        <v/>
      </c>
      <c r="AW186" s="191" t="str">
        <f t="shared" si="15"/>
        <v/>
      </c>
      <c r="AX186" s="191" t="str">
        <f t="shared" si="15"/>
        <v/>
      </c>
      <c r="AY186" s="191" t="str">
        <f t="shared" si="15"/>
        <v/>
      </c>
    </row>
    <row r="187" spans="1:51"/>
    <row r="188" spans="1:51"/>
    <row r="189" spans="1:51" s="87" customFormat="1" ht="18" customHeight="1">
      <c r="A189" s="185"/>
      <c r="B189" s="336" t="s">
        <v>465</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row>
    <row r="190" spans="1:51" s="87" customFormat="1" ht="15" customHeight="1">
      <c r="A190" s="157"/>
      <c r="B190" s="158" t="s">
        <v>466</v>
      </c>
      <c r="C190" s="159"/>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row>
    <row r="191" spans="1:51"/>
    <row r="192" spans="1:51"/>
    <row r="193" spans="2:51" ht="27">
      <c r="B193" s="153"/>
      <c r="C193" s="153" t="s">
        <v>459</v>
      </c>
      <c r="D193" s="33" t="s">
        <v>105</v>
      </c>
      <c r="E193" s="33" t="s">
        <v>106</v>
      </c>
      <c r="F193" s="34" t="s">
        <v>107</v>
      </c>
      <c r="G193" s="33" t="s">
        <v>108</v>
      </c>
      <c r="H193" s="33" t="s">
        <v>109</v>
      </c>
      <c r="I193" s="155"/>
      <c r="J193" s="33" t="s">
        <v>110</v>
      </c>
      <c r="K193" s="29" t="s">
        <v>111</v>
      </c>
      <c r="L193" s="29" t="s">
        <v>112</v>
      </c>
      <c r="M193" s="35" t="s">
        <v>113</v>
      </c>
      <c r="N193" s="29" t="s">
        <v>114</v>
      </c>
      <c r="O193" s="29" t="s">
        <v>115</v>
      </c>
      <c r="P193" s="29" t="s">
        <v>116</v>
      </c>
      <c r="Q193" s="29" t="s">
        <v>117</v>
      </c>
      <c r="R193" s="155"/>
      <c r="S193" s="29" t="s">
        <v>118</v>
      </c>
      <c r="T193" s="29" t="s">
        <v>118</v>
      </c>
      <c r="U193" s="29" t="s">
        <v>119</v>
      </c>
      <c r="V193" s="29" t="s">
        <v>119</v>
      </c>
      <c r="W193" s="264" t="s">
        <v>120</v>
      </c>
      <c r="X193" s="264" t="s">
        <v>120</v>
      </c>
      <c r="Y193" s="265" t="s">
        <v>121</v>
      </c>
      <c r="Z193" s="263" t="s">
        <v>121</v>
      </c>
      <c r="AA193" s="263" t="s">
        <v>122</v>
      </c>
      <c r="AB193" s="263" t="s">
        <v>122</v>
      </c>
      <c r="AC193" s="263" t="s">
        <v>123</v>
      </c>
      <c r="AD193" s="263" t="s">
        <v>123</v>
      </c>
      <c r="AE193" s="263" t="s">
        <v>124</v>
      </c>
      <c r="AF193" s="263" t="s">
        <v>124</v>
      </c>
      <c r="AG193" s="263" t="s">
        <v>125</v>
      </c>
      <c r="AH193" s="263" t="s">
        <v>125</v>
      </c>
      <c r="AI193" s="263" t="s">
        <v>126</v>
      </c>
      <c r="AJ193" s="263" t="s">
        <v>126</v>
      </c>
      <c r="AK193" s="263" t="s">
        <v>127</v>
      </c>
      <c r="AL193" s="263" t="s">
        <v>127</v>
      </c>
      <c r="AM193" s="263" t="s">
        <v>128</v>
      </c>
      <c r="AN193" s="263" t="s">
        <v>128</v>
      </c>
      <c r="AO193" s="263" t="s">
        <v>129</v>
      </c>
      <c r="AP193" s="263" t="s">
        <v>129</v>
      </c>
      <c r="AQ193" s="263" t="s">
        <v>130</v>
      </c>
      <c r="AR193" s="263" t="s">
        <v>130</v>
      </c>
      <c r="AS193" s="263" t="s">
        <v>131</v>
      </c>
      <c r="AT193" s="263" t="s">
        <v>131</v>
      </c>
      <c r="AU193" s="263" t="s">
        <v>132</v>
      </c>
      <c r="AV193" s="263" t="s">
        <v>132</v>
      </c>
      <c r="AW193" s="263" t="s">
        <v>133</v>
      </c>
      <c r="AX193" s="263" t="s">
        <v>133</v>
      </c>
      <c r="AY193" s="263" t="s">
        <v>134</v>
      </c>
    </row>
    <row r="194" spans="2:51" ht="23.5">
      <c r="B194" s="153"/>
      <c r="C194" s="153" t="s">
        <v>459</v>
      </c>
      <c r="D194" s="33" t="s">
        <v>105</v>
      </c>
      <c r="E194" s="33" t="s">
        <v>106</v>
      </c>
      <c r="F194" s="34" t="s">
        <v>107</v>
      </c>
      <c r="G194" s="33" t="s">
        <v>108</v>
      </c>
      <c r="H194" s="33" t="s">
        <v>109</v>
      </c>
      <c r="I194" s="155"/>
      <c r="J194" s="33" t="s">
        <v>110</v>
      </c>
      <c r="K194" s="29" t="s">
        <v>111</v>
      </c>
      <c r="L194" s="29" t="s">
        <v>112</v>
      </c>
      <c r="M194" s="35" t="s">
        <v>113</v>
      </c>
      <c r="N194" s="29" t="s">
        <v>114</v>
      </c>
      <c r="O194" s="29" t="s">
        <v>115</v>
      </c>
      <c r="P194" s="29" t="s">
        <v>116</v>
      </c>
      <c r="Q194" s="29" t="s">
        <v>117</v>
      </c>
      <c r="R194" s="155"/>
      <c r="S194" s="29" t="s">
        <v>118</v>
      </c>
      <c r="T194" s="29" t="s">
        <v>135</v>
      </c>
      <c r="U194" s="29" t="s">
        <v>119</v>
      </c>
      <c r="V194" s="29" t="s">
        <v>136</v>
      </c>
      <c r="W194" s="29" t="s">
        <v>137</v>
      </c>
      <c r="X194" s="29" t="s">
        <v>138</v>
      </c>
      <c r="Y194" s="29" t="s">
        <v>139</v>
      </c>
      <c r="Z194" s="29" t="s">
        <v>140</v>
      </c>
      <c r="AA194" s="29" t="s">
        <v>141</v>
      </c>
      <c r="AB194" s="29" t="s">
        <v>142</v>
      </c>
      <c r="AC194" s="29" t="s">
        <v>143</v>
      </c>
      <c r="AD194" s="29" t="s">
        <v>144</v>
      </c>
      <c r="AE194" s="29" t="s">
        <v>145</v>
      </c>
      <c r="AF194" s="29" t="s">
        <v>146</v>
      </c>
      <c r="AG194" s="29" t="s">
        <v>147</v>
      </c>
      <c r="AH194" s="29" t="s">
        <v>148</v>
      </c>
      <c r="AI194" s="29" t="s">
        <v>149</v>
      </c>
      <c r="AJ194" s="29" t="s">
        <v>150</v>
      </c>
      <c r="AK194" s="29" t="s">
        <v>151</v>
      </c>
      <c r="AL194" s="29" t="s">
        <v>152</v>
      </c>
      <c r="AM194" s="29" t="s">
        <v>153</v>
      </c>
      <c r="AN194" s="29" t="s">
        <v>154</v>
      </c>
      <c r="AO194" s="29" t="s">
        <v>155</v>
      </c>
      <c r="AP194" s="29" t="s">
        <v>156</v>
      </c>
      <c r="AQ194" s="29" t="s">
        <v>157</v>
      </c>
      <c r="AR194" s="29" t="s">
        <v>158</v>
      </c>
      <c r="AS194" s="29" t="s">
        <v>159</v>
      </c>
      <c r="AT194" s="29" t="s">
        <v>160</v>
      </c>
      <c r="AU194" s="29" t="s">
        <v>161</v>
      </c>
      <c r="AV194" s="29" t="s">
        <v>162</v>
      </c>
      <c r="AW194" s="29" t="s">
        <v>163</v>
      </c>
      <c r="AX194" s="29" t="s">
        <v>164</v>
      </c>
      <c r="AY194" s="29" t="s">
        <v>165</v>
      </c>
    </row>
    <row r="195" spans="2:51" ht="35">
      <c r="B195" s="153" t="s">
        <v>463</v>
      </c>
      <c r="C195" s="153"/>
      <c r="D195" s="154" t="s">
        <v>413</v>
      </c>
      <c r="E195" s="153" t="s">
        <v>418</v>
      </c>
      <c r="F195" s="153" t="s">
        <v>421</v>
      </c>
      <c r="G195" s="153" t="s">
        <v>422</v>
      </c>
      <c r="H195" s="153" t="s">
        <v>423</v>
      </c>
      <c r="I195" s="155"/>
      <c r="J195" s="153" t="s">
        <v>423</v>
      </c>
      <c r="K195" s="153" t="s">
        <v>424</v>
      </c>
      <c r="L195" s="153" t="s">
        <v>425</v>
      </c>
      <c r="M195" s="153" t="s">
        <v>426</v>
      </c>
      <c r="N195" s="153" t="s">
        <v>427</v>
      </c>
      <c r="O195" s="153" t="s">
        <v>428</v>
      </c>
      <c r="P195" s="153" t="s">
        <v>429</v>
      </c>
      <c r="Q195" s="153" t="s">
        <v>430</v>
      </c>
      <c r="R195" s="155"/>
      <c r="S195" s="153" t="s">
        <v>431</v>
      </c>
      <c r="T195" s="153" t="s">
        <v>431</v>
      </c>
      <c r="U195" s="153" t="s">
        <v>432</v>
      </c>
      <c r="V195" s="153" t="s">
        <v>432</v>
      </c>
      <c r="W195" s="153" t="s">
        <v>433</v>
      </c>
      <c r="X195" s="153" t="s">
        <v>433</v>
      </c>
      <c r="Y195" s="153" t="s">
        <v>434</v>
      </c>
      <c r="Z195" s="153" t="s">
        <v>434</v>
      </c>
      <c r="AA195" s="153" t="s">
        <v>436</v>
      </c>
      <c r="AB195" s="153" t="s">
        <v>436</v>
      </c>
      <c r="AC195" s="153" t="s">
        <v>437</v>
      </c>
      <c r="AD195" s="153" t="s">
        <v>437</v>
      </c>
      <c r="AE195" s="153" t="s">
        <v>438</v>
      </c>
      <c r="AF195" s="153" t="s">
        <v>438</v>
      </c>
      <c r="AG195" s="153" t="s">
        <v>439</v>
      </c>
      <c r="AH195" s="153" t="s">
        <v>439</v>
      </c>
      <c r="AI195" s="153" t="s">
        <v>440</v>
      </c>
      <c r="AJ195" s="153" t="s">
        <v>440</v>
      </c>
      <c r="AK195" s="153" t="s">
        <v>441</v>
      </c>
      <c r="AL195" s="153" t="s">
        <v>441</v>
      </c>
      <c r="AM195" s="153" t="s">
        <v>442</v>
      </c>
      <c r="AN195" s="153" t="s">
        <v>442</v>
      </c>
      <c r="AO195" s="153" t="s">
        <v>443</v>
      </c>
      <c r="AP195" s="153" t="s">
        <v>443</v>
      </c>
      <c r="AQ195" s="153" t="s">
        <v>444</v>
      </c>
      <c r="AR195" s="153" t="s">
        <v>444</v>
      </c>
      <c r="AS195" s="153" t="s">
        <v>445</v>
      </c>
      <c r="AT195" s="153" t="s">
        <v>445</v>
      </c>
      <c r="AU195" s="153" t="s">
        <v>446</v>
      </c>
      <c r="AV195" s="153" t="s">
        <v>446</v>
      </c>
      <c r="AW195" s="153" t="s">
        <v>447</v>
      </c>
      <c r="AX195" s="153" t="s">
        <v>447</v>
      </c>
      <c r="AY195" s="153" t="s">
        <v>448</v>
      </c>
    </row>
    <row r="196" spans="2:51">
      <c r="B196" s="156">
        <v>6</v>
      </c>
      <c r="C196" s="156"/>
      <c r="D196" s="178">
        <f>IFERROR(D146*D171,"")</f>
        <v>1116389262.3399999</v>
      </c>
      <c r="E196" s="178">
        <f t="shared" ref="E196:H196" si="16">IFERROR(E146*E171,"")</f>
        <v>500364550.28559995</v>
      </c>
      <c r="F196" s="178" t="str">
        <f t="shared" si="16"/>
        <v/>
      </c>
      <c r="G196" s="178" t="str">
        <f t="shared" si="16"/>
        <v/>
      </c>
      <c r="H196" s="178" t="str">
        <f t="shared" si="16"/>
        <v/>
      </c>
      <c r="I196" s="164"/>
      <c r="J196" s="178" t="str">
        <f t="shared" ref="J196:W196" si="17">IFERROR(J146*J171,"")</f>
        <v/>
      </c>
      <c r="K196" s="178" t="str">
        <f t="shared" ref="K196:Q196" si="18">IFERROR(K146*K171,"")</f>
        <v/>
      </c>
      <c r="L196" s="178" t="str">
        <f t="shared" si="18"/>
        <v/>
      </c>
      <c r="M196" s="178" t="str">
        <f t="shared" si="18"/>
        <v/>
      </c>
      <c r="N196" s="178" t="str">
        <f t="shared" si="18"/>
        <v/>
      </c>
      <c r="O196" s="178" t="str">
        <f t="shared" si="18"/>
        <v/>
      </c>
      <c r="P196" s="178" t="str">
        <f t="shared" si="18"/>
        <v/>
      </c>
      <c r="Q196" s="178" t="str">
        <f t="shared" si="18"/>
        <v/>
      </c>
      <c r="R196" s="164"/>
      <c r="S196" s="178" t="str">
        <f>IFERROR(T146*T171,"")</f>
        <v/>
      </c>
      <c r="T196" s="178" t="str">
        <f>IFERROR(T146*T171,"")</f>
        <v/>
      </c>
      <c r="U196" s="178" t="str">
        <f>IFERROR(V146*V171,"")</f>
        <v/>
      </c>
      <c r="V196" s="178" t="str">
        <f>IFERROR(V146*V171,"")</f>
        <v/>
      </c>
      <c r="W196" s="178" t="str">
        <f t="shared" si="17"/>
        <v/>
      </c>
      <c r="X196" s="178" t="str">
        <f t="shared" ref="X196:AY196" si="19">IFERROR(X146*X171,"")</f>
        <v/>
      </c>
      <c r="Y196" s="178" t="str">
        <f t="shared" si="19"/>
        <v/>
      </c>
      <c r="Z196" s="178" t="str">
        <f t="shared" si="19"/>
        <v/>
      </c>
      <c r="AA196" s="178" t="str">
        <f t="shared" si="19"/>
        <v/>
      </c>
      <c r="AB196" s="178" t="str">
        <f t="shared" si="19"/>
        <v/>
      </c>
      <c r="AC196" s="178" t="str">
        <f t="shared" si="19"/>
        <v/>
      </c>
      <c r="AD196" s="178" t="str">
        <f t="shared" si="19"/>
        <v/>
      </c>
      <c r="AE196" s="178" t="str">
        <f t="shared" si="19"/>
        <v/>
      </c>
      <c r="AF196" s="178" t="str">
        <f t="shared" si="19"/>
        <v/>
      </c>
      <c r="AG196" s="178" t="str">
        <f t="shared" si="19"/>
        <v/>
      </c>
      <c r="AH196" s="178" t="str">
        <f t="shared" si="19"/>
        <v/>
      </c>
      <c r="AI196" s="178" t="str">
        <f t="shared" si="19"/>
        <v/>
      </c>
      <c r="AJ196" s="178" t="str">
        <f t="shared" si="19"/>
        <v/>
      </c>
      <c r="AK196" s="178" t="str">
        <f t="shared" si="19"/>
        <v/>
      </c>
      <c r="AL196" s="178" t="str">
        <f t="shared" si="19"/>
        <v/>
      </c>
      <c r="AM196" s="178" t="str">
        <f t="shared" si="19"/>
        <v/>
      </c>
      <c r="AN196" s="178" t="str">
        <f t="shared" si="19"/>
        <v/>
      </c>
      <c r="AO196" s="178" t="str">
        <f t="shared" si="19"/>
        <v/>
      </c>
      <c r="AP196" s="178" t="str">
        <f t="shared" si="19"/>
        <v/>
      </c>
      <c r="AQ196" s="178" t="str">
        <f t="shared" si="19"/>
        <v/>
      </c>
      <c r="AR196" s="178" t="str">
        <f t="shared" si="19"/>
        <v/>
      </c>
      <c r="AS196" s="178" t="str">
        <f t="shared" si="19"/>
        <v/>
      </c>
      <c r="AT196" s="178" t="str">
        <f t="shared" si="19"/>
        <v/>
      </c>
      <c r="AU196" s="178" t="str">
        <f t="shared" si="19"/>
        <v/>
      </c>
      <c r="AV196" s="178" t="str">
        <f t="shared" si="19"/>
        <v/>
      </c>
      <c r="AW196" s="178" t="str">
        <f t="shared" si="19"/>
        <v/>
      </c>
      <c r="AX196" s="178" t="str">
        <f t="shared" si="19"/>
        <v/>
      </c>
      <c r="AY196" s="178" t="str">
        <f t="shared" si="19"/>
        <v/>
      </c>
    </row>
    <row r="197" spans="2:51">
      <c r="B197" s="156">
        <v>7</v>
      </c>
      <c r="C197" s="156"/>
      <c r="D197" s="178" t="str">
        <f t="shared" ref="D197:H211" si="20">IFERROR(D147*D172,"")</f>
        <v/>
      </c>
      <c r="E197" s="178">
        <f t="shared" si="20"/>
        <v>738993420.77499998</v>
      </c>
      <c r="F197" s="178">
        <f t="shared" si="20"/>
        <v>1311180162.0729997</v>
      </c>
      <c r="G197" s="178">
        <f t="shared" si="20"/>
        <v>595646397.6912179</v>
      </c>
      <c r="H197" s="178" t="str">
        <f t="shared" si="20"/>
        <v/>
      </c>
      <c r="I197" s="164"/>
      <c r="J197" s="178" t="str">
        <f t="shared" ref="J197:Q197" si="21">IFERROR(J147*J172,"")</f>
        <v/>
      </c>
      <c r="K197" s="178" t="str">
        <f t="shared" si="21"/>
        <v/>
      </c>
      <c r="L197" s="178" t="str">
        <f t="shared" si="21"/>
        <v/>
      </c>
      <c r="M197" s="178" t="str">
        <f t="shared" si="21"/>
        <v/>
      </c>
      <c r="N197" s="178" t="str">
        <f t="shared" si="21"/>
        <v/>
      </c>
      <c r="O197" s="178" t="str">
        <f t="shared" si="21"/>
        <v/>
      </c>
      <c r="P197" s="178" t="str">
        <f t="shared" si="21"/>
        <v/>
      </c>
      <c r="Q197" s="178" t="str">
        <f t="shared" si="21"/>
        <v/>
      </c>
      <c r="R197" s="164"/>
      <c r="S197" s="178" t="str">
        <f t="shared" ref="S197:S211" si="22">IFERROR(T147*T172,"")</f>
        <v/>
      </c>
      <c r="T197" s="178" t="str">
        <f t="shared" ref="T197" si="23">IFERROR(T147*T172,"")</f>
        <v/>
      </c>
      <c r="U197" s="178" t="str">
        <f t="shared" ref="U197:U210" si="24">IFERROR(V147*V172,"")</f>
        <v/>
      </c>
      <c r="V197" s="178" t="str">
        <f t="shared" ref="V197:W197" si="25">IFERROR(V147*V172,"")</f>
        <v/>
      </c>
      <c r="W197" s="178" t="str">
        <f t="shared" si="25"/>
        <v/>
      </c>
      <c r="X197" s="178" t="str">
        <f t="shared" ref="X197:AY197" si="26">IFERROR(X147*X172,"")</f>
        <v/>
      </c>
      <c r="Y197" s="178" t="str">
        <f t="shared" si="26"/>
        <v/>
      </c>
      <c r="Z197" s="178" t="str">
        <f t="shared" si="26"/>
        <v/>
      </c>
      <c r="AA197" s="178" t="str">
        <f t="shared" si="26"/>
        <v/>
      </c>
      <c r="AB197" s="178" t="str">
        <f t="shared" si="26"/>
        <v/>
      </c>
      <c r="AC197" s="178" t="str">
        <f t="shared" si="26"/>
        <v/>
      </c>
      <c r="AD197" s="178" t="str">
        <f t="shared" si="26"/>
        <v/>
      </c>
      <c r="AE197" s="178" t="str">
        <f t="shared" si="26"/>
        <v/>
      </c>
      <c r="AF197" s="178" t="str">
        <f t="shared" si="26"/>
        <v/>
      </c>
      <c r="AG197" s="178" t="str">
        <f t="shared" si="26"/>
        <v/>
      </c>
      <c r="AH197" s="178" t="str">
        <f t="shared" si="26"/>
        <v/>
      </c>
      <c r="AI197" s="178" t="str">
        <f t="shared" si="26"/>
        <v/>
      </c>
      <c r="AJ197" s="178" t="str">
        <f t="shared" si="26"/>
        <v/>
      </c>
      <c r="AK197" s="178" t="str">
        <f t="shared" si="26"/>
        <v/>
      </c>
      <c r="AL197" s="178" t="str">
        <f t="shared" si="26"/>
        <v/>
      </c>
      <c r="AM197" s="178" t="str">
        <f t="shared" si="26"/>
        <v/>
      </c>
      <c r="AN197" s="178" t="str">
        <f t="shared" si="26"/>
        <v/>
      </c>
      <c r="AO197" s="178" t="str">
        <f t="shared" si="26"/>
        <v/>
      </c>
      <c r="AP197" s="178" t="str">
        <f t="shared" si="26"/>
        <v/>
      </c>
      <c r="AQ197" s="178" t="str">
        <f t="shared" si="26"/>
        <v/>
      </c>
      <c r="AR197" s="178" t="str">
        <f t="shared" si="26"/>
        <v/>
      </c>
      <c r="AS197" s="178" t="str">
        <f t="shared" si="26"/>
        <v/>
      </c>
      <c r="AT197" s="178" t="str">
        <f t="shared" si="26"/>
        <v/>
      </c>
      <c r="AU197" s="178" t="str">
        <f t="shared" si="26"/>
        <v/>
      </c>
      <c r="AV197" s="178" t="str">
        <f t="shared" si="26"/>
        <v/>
      </c>
      <c r="AW197" s="178" t="str">
        <f t="shared" si="26"/>
        <v/>
      </c>
      <c r="AX197" s="178" t="str">
        <f t="shared" si="26"/>
        <v/>
      </c>
      <c r="AY197" s="178" t="str">
        <f t="shared" si="26"/>
        <v/>
      </c>
    </row>
    <row r="198" spans="2:51">
      <c r="B198" s="156">
        <v>8</v>
      </c>
      <c r="C198" s="156"/>
      <c r="D198" s="178" t="str">
        <f t="shared" si="20"/>
        <v/>
      </c>
      <c r="E198" s="178" t="str">
        <f t="shared" si="20"/>
        <v/>
      </c>
      <c r="F198" s="178" t="str">
        <f t="shared" si="20"/>
        <v/>
      </c>
      <c r="G198" s="178">
        <f t="shared" si="20"/>
        <v>810671400.53999996</v>
      </c>
      <c r="H198" s="178">
        <f t="shared" si="20"/>
        <v>1443702241.971</v>
      </c>
      <c r="I198" s="164"/>
      <c r="J198" s="178">
        <f t="shared" ref="J198:Q198" si="27">IFERROR(J148*J173,"")</f>
        <v>1443702241.971</v>
      </c>
      <c r="K198" s="178">
        <f t="shared" si="27"/>
        <v>650122674.14963686</v>
      </c>
      <c r="L198" s="178" t="str">
        <f t="shared" si="27"/>
        <v/>
      </c>
      <c r="M198" s="178" t="str">
        <f t="shared" si="27"/>
        <v/>
      </c>
      <c r="N198" s="178" t="str">
        <f t="shared" si="27"/>
        <v/>
      </c>
      <c r="O198" s="178" t="str">
        <f t="shared" si="27"/>
        <v/>
      </c>
      <c r="P198" s="178" t="str">
        <f t="shared" si="27"/>
        <v/>
      </c>
      <c r="Q198" s="178" t="str">
        <f t="shared" si="27"/>
        <v/>
      </c>
      <c r="R198" s="164"/>
      <c r="S198" s="178" t="str">
        <f t="shared" si="22"/>
        <v/>
      </c>
      <c r="T198" s="178" t="str">
        <f t="shared" ref="T198" si="28">IFERROR(T148*T173,"")</f>
        <v/>
      </c>
      <c r="U198" s="178" t="str">
        <f t="shared" si="24"/>
        <v/>
      </c>
      <c r="V198" s="178" t="str">
        <f t="shared" ref="V198:W198" si="29">IFERROR(V148*V173,"")</f>
        <v/>
      </c>
      <c r="W198" s="178" t="str">
        <f t="shared" si="29"/>
        <v/>
      </c>
      <c r="X198" s="178" t="str">
        <f t="shared" ref="X198:AY198" si="30">IFERROR(X148*X173,"")</f>
        <v/>
      </c>
      <c r="Y198" s="178" t="str">
        <f t="shared" si="30"/>
        <v/>
      </c>
      <c r="Z198" s="178" t="str">
        <f t="shared" si="30"/>
        <v/>
      </c>
      <c r="AA198" s="178" t="str">
        <f t="shared" si="30"/>
        <v/>
      </c>
      <c r="AB198" s="178" t="str">
        <f t="shared" si="30"/>
        <v/>
      </c>
      <c r="AC198" s="178" t="str">
        <f t="shared" si="30"/>
        <v/>
      </c>
      <c r="AD198" s="178" t="str">
        <f t="shared" si="30"/>
        <v/>
      </c>
      <c r="AE198" s="178" t="str">
        <f t="shared" si="30"/>
        <v/>
      </c>
      <c r="AF198" s="178" t="str">
        <f t="shared" si="30"/>
        <v/>
      </c>
      <c r="AG198" s="178" t="str">
        <f t="shared" si="30"/>
        <v/>
      </c>
      <c r="AH198" s="178" t="str">
        <f t="shared" si="30"/>
        <v/>
      </c>
      <c r="AI198" s="178" t="str">
        <f t="shared" si="30"/>
        <v/>
      </c>
      <c r="AJ198" s="178" t="str">
        <f t="shared" si="30"/>
        <v/>
      </c>
      <c r="AK198" s="178" t="str">
        <f t="shared" si="30"/>
        <v/>
      </c>
      <c r="AL198" s="178" t="str">
        <f t="shared" si="30"/>
        <v/>
      </c>
      <c r="AM198" s="178" t="str">
        <f t="shared" si="30"/>
        <v/>
      </c>
      <c r="AN198" s="178" t="str">
        <f t="shared" si="30"/>
        <v/>
      </c>
      <c r="AO198" s="178" t="str">
        <f t="shared" si="30"/>
        <v/>
      </c>
      <c r="AP198" s="178" t="str">
        <f t="shared" si="30"/>
        <v/>
      </c>
      <c r="AQ198" s="178" t="str">
        <f t="shared" si="30"/>
        <v/>
      </c>
      <c r="AR198" s="178" t="str">
        <f t="shared" si="30"/>
        <v/>
      </c>
      <c r="AS198" s="178" t="str">
        <f t="shared" si="30"/>
        <v/>
      </c>
      <c r="AT198" s="178" t="str">
        <f t="shared" si="30"/>
        <v/>
      </c>
      <c r="AU198" s="178" t="str">
        <f t="shared" si="30"/>
        <v/>
      </c>
      <c r="AV198" s="178" t="str">
        <f t="shared" si="30"/>
        <v/>
      </c>
      <c r="AW198" s="178" t="str">
        <f t="shared" si="30"/>
        <v/>
      </c>
      <c r="AX198" s="178" t="str">
        <f t="shared" si="30"/>
        <v/>
      </c>
      <c r="AY198" s="178" t="str">
        <f t="shared" si="30"/>
        <v/>
      </c>
    </row>
    <row r="199" spans="2:51">
      <c r="B199" s="156">
        <v>9</v>
      </c>
      <c r="C199" s="156"/>
      <c r="D199" s="178" t="str">
        <f t="shared" si="20"/>
        <v/>
      </c>
      <c r="E199" s="178" t="str">
        <f t="shared" si="20"/>
        <v/>
      </c>
      <c r="F199" s="178" t="str">
        <f t="shared" si="20"/>
        <v/>
      </c>
      <c r="G199" s="178" t="str">
        <f t="shared" si="20"/>
        <v/>
      </c>
      <c r="H199" s="178" t="str">
        <f t="shared" si="20"/>
        <v/>
      </c>
      <c r="I199" s="164"/>
      <c r="J199" s="178" t="str">
        <f t="shared" ref="J199:Q199" si="31">IFERROR(J149*J174,"")</f>
        <v/>
      </c>
      <c r="K199" s="178">
        <f t="shared" si="31"/>
        <v>848774452.86399996</v>
      </c>
      <c r="L199" s="178">
        <f t="shared" si="31"/>
        <v>1503820679.5949998</v>
      </c>
      <c r="M199" s="178">
        <f t="shared" si="31"/>
        <v>669457243.719082</v>
      </c>
      <c r="N199" s="178" t="str">
        <f t="shared" si="31"/>
        <v/>
      </c>
      <c r="O199" s="178" t="str">
        <f t="shared" si="31"/>
        <v/>
      </c>
      <c r="P199" s="178" t="str">
        <f t="shared" si="31"/>
        <v/>
      </c>
      <c r="Q199" s="178" t="str">
        <f t="shared" si="31"/>
        <v/>
      </c>
      <c r="R199" s="164"/>
      <c r="S199" s="178" t="str">
        <f t="shared" si="22"/>
        <v/>
      </c>
      <c r="T199" s="178" t="str">
        <f t="shared" ref="T199" si="32">IFERROR(T149*T174,"")</f>
        <v/>
      </c>
      <c r="U199" s="178" t="str">
        <f t="shared" si="24"/>
        <v/>
      </c>
      <c r="V199" s="178" t="str">
        <f t="shared" ref="V199:W199" si="33">IFERROR(V149*V174,"")</f>
        <v/>
      </c>
      <c r="W199" s="178" t="str">
        <f t="shared" si="33"/>
        <v/>
      </c>
      <c r="X199" s="178" t="str">
        <f t="shared" ref="X199:AY199" si="34">IFERROR(X149*X174,"")</f>
        <v/>
      </c>
      <c r="Y199" s="178" t="str">
        <f t="shared" si="34"/>
        <v/>
      </c>
      <c r="Z199" s="178" t="str">
        <f t="shared" si="34"/>
        <v/>
      </c>
      <c r="AA199" s="178" t="str">
        <f t="shared" si="34"/>
        <v/>
      </c>
      <c r="AB199" s="178" t="str">
        <f t="shared" si="34"/>
        <v/>
      </c>
      <c r="AC199" s="178" t="str">
        <f t="shared" si="34"/>
        <v/>
      </c>
      <c r="AD199" s="178" t="str">
        <f t="shared" si="34"/>
        <v/>
      </c>
      <c r="AE199" s="178" t="str">
        <f t="shared" si="34"/>
        <v/>
      </c>
      <c r="AF199" s="178" t="str">
        <f t="shared" si="34"/>
        <v/>
      </c>
      <c r="AG199" s="178" t="str">
        <f t="shared" si="34"/>
        <v/>
      </c>
      <c r="AH199" s="178" t="str">
        <f t="shared" si="34"/>
        <v/>
      </c>
      <c r="AI199" s="178" t="str">
        <f t="shared" si="34"/>
        <v/>
      </c>
      <c r="AJ199" s="178" t="str">
        <f t="shared" si="34"/>
        <v/>
      </c>
      <c r="AK199" s="178" t="str">
        <f t="shared" si="34"/>
        <v/>
      </c>
      <c r="AL199" s="178" t="str">
        <f t="shared" si="34"/>
        <v/>
      </c>
      <c r="AM199" s="178" t="str">
        <f t="shared" si="34"/>
        <v/>
      </c>
      <c r="AN199" s="178" t="str">
        <f t="shared" si="34"/>
        <v/>
      </c>
      <c r="AO199" s="178" t="str">
        <f t="shared" si="34"/>
        <v/>
      </c>
      <c r="AP199" s="178" t="str">
        <f t="shared" si="34"/>
        <v/>
      </c>
      <c r="AQ199" s="178" t="str">
        <f t="shared" si="34"/>
        <v/>
      </c>
      <c r="AR199" s="178" t="str">
        <f t="shared" si="34"/>
        <v/>
      </c>
      <c r="AS199" s="178" t="str">
        <f t="shared" si="34"/>
        <v/>
      </c>
      <c r="AT199" s="178" t="str">
        <f t="shared" si="34"/>
        <v/>
      </c>
      <c r="AU199" s="178" t="str">
        <f t="shared" si="34"/>
        <v/>
      </c>
      <c r="AV199" s="178" t="str">
        <f t="shared" si="34"/>
        <v/>
      </c>
      <c r="AW199" s="178" t="str">
        <f t="shared" si="34"/>
        <v/>
      </c>
      <c r="AX199" s="178" t="str">
        <f t="shared" si="34"/>
        <v/>
      </c>
      <c r="AY199" s="178" t="str">
        <f t="shared" si="34"/>
        <v/>
      </c>
    </row>
    <row r="200" spans="2:51">
      <c r="B200" s="156">
        <v>10</v>
      </c>
      <c r="C200" s="156"/>
      <c r="D200" s="178" t="str">
        <f t="shared" si="20"/>
        <v/>
      </c>
      <c r="E200" s="178" t="str">
        <f t="shared" si="20"/>
        <v/>
      </c>
      <c r="F200" s="178" t="str">
        <f t="shared" si="20"/>
        <v/>
      </c>
      <c r="G200" s="178" t="str">
        <f t="shared" si="20"/>
        <v/>
      </c>
      <c r="H200" s="178" t="str">
        <f t="shared" si="20"/>
        <v/>
      </c>
      <c r="I200" s="164"/>
      <c r="J200" s="178" t="str">
        <f t="shared" ref="J200:Q200" si="35">IFERROR(J150*J175,"")</f>
        <v/>
      </c>
      <c r="K200" s="178" t="str">
        <f t="shared" si="35"/>
        <v/>
      </c>
      <c r="L200" s="178" t="str">
        <f t="shared" si="35"/>
        <v/>
      </c>
      <c r="M200" s="178">
        <f t="shared" si="35"/>
        <v>866078013.00999999</v>
      </c>
      <c r="N200" s="178">
        <f t="shared" si="35"/>
        <v>1544179758.1560001</v>
      </c>
      <c r="O200" s="178">
        <f t="shared" si="35"/>
        <v>686238966.0877521</v>
      </c>
      <c r="P200" s="178" t="str">
        <f t="shared" si="35"/>
        <v/>
      </c>
      <c r="Q200" s="178" t="str">
        <f t="shared" si="35"/>
        <v/>
      </c>
      <c r="R200" s="164"/>
      <c r="S200" s="178" t="str">
        <f t="shared" si="22"/>
        <v/>
      </c>
      <c r="T200" s="178" t="str">
        <f t="shared" ref="T200" si="36">IFERROR(T150*T175,"")</f>
        <v/>
      </c>
      <c r="U200" s="178" t="str">
        <f t="shared" si="24"/>
        <v/>
      </c>
      <c r="V200" s="178" t="str">
        <f t="shared" ref="V200:W200" si="37">IFERROR(V150*V175,"")</f>
        <v/>
      </c>
      <c r="W200" s="178" t="str">
        <f t="shared" si="37"/>
        <v/>
      </c>
      <c r="X200" s="178" t="str">
        <f t="shared" ref="X200:AY200" si="38">IFERROR(X150*X175,"")</f>
        <v/>
      </c>
      <c r="Y200" s="178" t="str">
        <f t="shared" si="38"/>
        <v/>
      </c>
      <c r="Z200" s="178" t="str">
        <f t="shared" si="38"/>
        <v/>
      </c>
      <c r="AA200" s="178" t="str">
        <f t="shared" si="38"/>
        <v/>
      </c>
      <c r="AB200" s="178" t="str">
        <f t="shared" si="38"/>
        <v/>
      </c>
      <c r="AC200" s="178" t="str">
        <f t="shared" si="38"/>
        <v/>
      </c>
      <c r="AD200" s="178" t="str">
        <f t="shared" si="38"/>
        <v/>
      </c>
      <c r="AE200" s="178" t="str">
        <f t="shared" si="38"/>
        <v/>
      </c>
      <c r="AF200" s="178" t="str">
        <f t="shared" si="38"/>
        <v/>
      </c>
      <c r="AG200" s="178" t="str">
        <f t="shared" si="38"/>
        <v/>
      </c>
      <c r="AH200" s="178" t="str">
        <f t="shared" si="38"/>
        <v/>
      </c>
      <c r="AI200" s="178" t="str">
        <f t="shared" si="38"/>
        <v/>
      </c>
      <c r="AJ200" s="178" t="str">
        <f t="shared" si="38"/>
        <v/>
      </c>
      <c r="AK200" s="178" t="str">
        <f t="shared" si="38"/>
        <v/>
      </c>
      <c r="AL200" s="178" t="str">
        <f t="shared" si="38"/>
        <v/>
      </c>
      <c r="AM200" s="178" t="str">
        <f t="shared" si="38"/>
        <v/>
      </c>
      <c r="AN200" s="178" t="str">
        <f t="shared" si="38"/>
        <v/>
      </c>
      <c r="AO200" s="178" t="str">
        <f t="shared" si="38"/>
        <v/>
      </c>
      <c r="AP200" s="178" t="str">
        <f t="shared" si="38"/>
        <v/>
      </c>
      <c r="AQ200" s="178" t="str">
        <f t="shared" si="38"/>
        <v/>
      </c>
      <c r="AR200" s="178" t="str">
        <f t="shared" si="38"/>
        <v/>
      </c>
      <c r="AS200" s="178" t="str">
        <f t="shared" si="38"/>
        <v/>
      </c>
      <c r="AT200" s="178" t="str">
        <f t="shared" si="38"/>
        <v/>
      </c>
      <c r="AU200" s="178" t="str">
        <f t="shared" si="38"/>
        <v/>
      </c>
      <c r="AV200" s="178" t="str">
        <f t="shared" si="38"/>
        <v/>
      </c>
      <c r="AW200" s="178" t="str">
        <f t="shared" si="38"/>
        <v/>
      </c>
      <c r="AX200" s="178" t="str">
        <f t="shared" si="38"/>
        <v/>
      </c>
      <c r="AY200" s="178" t="str">
        <f t="shared" si="38"/>
        <v/>
      </c>
    </row>
    <row r="201" spans="2:51">
      <c r="B201" s="156">
        <v>11</v>
      </c>
      <c r="C201" s="156"/>
      <c r="D201" s="178" t="str">
        <f t="shared" si="20"/>
        <v/>
      </c>
      <c r="E201" s="178" t="str">
        <f t="shared" si="20"/>
        <v/>
      </c>
      <c r="F201" s="178" t="str">
        <f t="shared" si="20"/>
        <v/>
      </c>
      <c r="G201" s="178" t="str">
        <f t="shared" si="20"/>
        <v/>
      </c>
      <c r="H201" s="178" t="str">
        <f t="shared" si="20"/>
        <v/>
      </c>
      <c r="I201" s="164"/>
      <c r="J201" s="178" t="str">
        <f t="shared" ref="J201:Q201" si="39">IFERROR(J151*J176,"")</f>
        <v/>
      </c>
      <c r="K201" s="178" t="str">
        <f t="shared" si="39"/>
        <v/>
      </c>
      <c r="L201" s="178" t="str">
        <f t="shared" si="39"/>
        <v/>
      </c>
      <c r="M201" s="178" t="str">
        <f t="shared" si="39"/>
        <v/>
      </c>
      <c r="N201" s="178" t="str">
        <f t="shared" si="39"/>
        <v/>
      </c>
      <c r="O201" s="178">
        <f t="shared" si="39"/>
        <v>971628124.10399997</v>
      </c>
      <c r="P201" s="178">
        <f t="shared" si="39"/>
        <v>1621438955.4488399</v>
      </c>
      <c r="Q201" s="178">
        <f t="shared" si="39"/>
        <v>698546643.69570279</v>
      </c>
      <c r="R201" s="164"/>
      <c r="S201" s="178" t="str">
        <f t="shared" si="22"/>
        <v/>
      </c>
      <c r="T201" s="178" t="str">
        <f t="shared" ref="T201" si="40">IFERROR(T151*T176,"")</f>
        <v/>
      </c>
      <c r="U201" s="178" t="str">
        <f t="shared" si="24"/>
        <v/>
      </c>
      <c r="V201" s="178" t="str">
        <f t="shared" ref="V201:W201" si="41">IFERROR(V151*V176,"")</f>
        <v/>
      </c>
      <c r="W201" s="178" t="str">
        <f t="shared" si="41"/>
        <v/>
      </c>
      <c r="X201" s="178" t="str">
        <f t="shared" ref="X201:AY201" si="42">IFERROR(X151*X176,"")</f>
        <v/>
      </c>
      <c r="Y201" s="178" t="str">
        <f t="shared" si="42"/>
        <v/>
      </c>
      <c r="Z201" s="178" t="str">
        <f t="shared" si="42"/>
        <v/>
      </c>
      <c r="AA201" s="178" t="str">
        <f t="shared" si="42"/>
        <v/>
      </c>
      <c r="AB201" s="178" t="str">
        <f t="shared" si="42"/>
        <v/>
      </c>
      <c r="AC201" s="178" t="str">
        <f t="shared" si="42"/>
        <v/>
      </c>
      <c r="AD201" s="178" t="str">
        <f t="shared" si="42"/>
        <v/>
      </c>
      <c r="AE201" s="178" t="str">
        <f t="shared" si="42"/>
        <v/>
      </c>
      <c r="AF201" s="178" t="str">
        <f t="shared" si="42"/>
        <v/>
      </c>
      <c r="AG201" s="178" t="str">
        <f t="shared" si="42"/>
        <v/>
      </c>
      <c r="AH201" s="178" t="str">
        <f t="shared" si="42"/>
        <v/>
      </c>
      <c r="AI201" s="178" t="str">
        <f t="shared" si="42"/>
        <v/>
      </c>
      <c r="AJ201" s="178" t="str">
        <f t="shared" si="42"/>
        <v/>
      </c>
      <c r="AK201" s="178" t="str">
        <f t="shared" si="42"/>
        <v/>
      </c>
      <c r="AL201" s="178" t="str">
        <f t="shared" si="42"/>
        <v/>
      </c>
      <c r="AM201" s="178" t="str">
        <f t="shared" si="42"/>
        <v/>
      </c>
      <c r="AN201" s="178" t="str">
        <f t="shared" si="42"/>
        <v/>
      </c>
      <c r="AO201" s="178" t="str">
        <f t="shared" si="42"/>
        <v/>
      </c>
      <c r="AP201" s="178" t="str">
        <f t="shared" si="42"/>
        <v/>
      </c>
      <c r="AQ201" s="178" t="str">
        <f t="shared" si="42"/>
        <v/>
      </c>
      <c r="AR201" s="178" t="str">
        <f t="shared" si="42"/>
        <v/>
      </c>
      <c r="AS201" s="178" t="str">
        <f t="shared" si="42"/>
        <v/>
      </c>
      <c r="AT201" s="178" t="str">
        <f t="shared" si="42"/>
        <v/>
      </c>
      <c r="AU201" s="178" t="str">
        <f t="shared" si="42"/>
        <v/>
      </c>
      <c r="AV201" s="178" t="str">
        <f t="shared" si="42"/>
        <v/>
      </c>
      <c r="AW201" s="178" t="str">
        <f t="shared" si="42"/>
        <v/>
      </c>
      <c r="AX201" s="178" t="str">
        <f t="shared" si="42"/>
        <v/>
      </c>
      <c r="AY201" s="178" t="str">
        <f t="shared" si="42"/>
        <v/>
      </c>
    </row>
    <row r="202" spans="2:51">
      <c r="B202" s="156">
        <v>12</v>
      </c>
      <c r="C202" s="156"/>
      <c r="D202" s="178" t="str">
        <f t="shared" si="20"/>
        <v/>
      </c>
      <c r="E202" s="178" t="str">
        <f t="shared" si="20"/>
        <v/>
      </c>
      <c r="F202" s="178" t="str">
        <f t="shared" si="20"/>
        <v/>
      </c>
      <c r="G202" s="178" t="str">
        <f t="shared" si="20"/>
        <v/>
      </c>
      <c r="H202" s="178" t="str">
        <f t="shared" si="20"/>
        <v/>
      </c>
      <c r="I202" s="164"/>
      <c r="J202" s="178" t="str">
        <f t="shared" ref="J202:Q202" si="43">IFERROR(J152*J177,"")</f>
        <v/>
      </c>
      <c r="K202" s="178" t="str">
        <f t="shared" si="43"/>
        <v/>
      </c>
      <c r="L202" s="178" t="str">
        <f t="shared" si="43"/>
        <v/>
      </c>
      <c r="M202" s="178" t="str">
        <f t="shared" si="43"/>
        <v/>
      </c>
      <c r="N202" s="178" t="str">
        <f t="shared" si="43"/>
        <v/>
      </c>
      <c r="O202" s="178" t="str">
        <f t="shared" si="43"/>
        <v/>
      </c>
      <c r="P202" s="178" t="str">
        <f t="shared" si="43"/>
        <v/>
      </c>
      <c r="Q202" s="178">
        <f t="shared" si="43"/>
        <v>768260883.37450004</v>
      </c>
      <c r="R202" s="164"/>
      <c r="S202" s="178">
        <f t="shared" si="22"/>
        <v>1366510858.7495</v>
      </c>
      <c r="T202" s="178">
        <f t="shared" ref="T202" si="44">IFERROR(T152*T177,"")</f>
        <v>1366510858.7495</v>
      </c>
      <c r="U202" s="178">
        <f t="shared" si="24"/>
        <v>678415472.07524991</v>
      </c>
      <c r="V202" s="178">
        <f>IFERROR(V152*V177,"")</f>
        <v>678415472.07524991</v>
      </c>
      <c r="W202" s="178" t="str">
        <f>IFERROR(W152*W177,"")</f>
        <v/>
      </c>
      <c r="X202" s="178" t="str">
        <f t="shared" ref="X202:AY202" si="45">IFERROR(X152*X177,"")</f>
        <v/>
      </c>
      <c r="Y202" s="178" t="str">
        <f t="shared" si="45"/>
        <v/>
      </c>
      <c r="Z202" s="178" t="str">
        <f t="shared" si="45"/>
        <v/>
      </c>
      <c r="AA202" s="178" t="str">
        <f t="shared" si="45"/>
        <v/>
      </c>
      <c r="AB202" s="178" t="str">
        <f t="shared" si="45"/>
        <v/>
      </c>
      <c r="AC202" s="178" t="str">
        <f t="shared" si="45"/>
        <v/>
      </c>
      <c r="AD202" s="178" t="str">
        <f t="shared" si="45"/>
        <v/>
      </c>
      <c r="AE202" s="178" t="str">
        <f t="shared" si="45"/>
        <v/>
      </c>
      <c r="AF202" s="178" t="str">
        <f t="shared" si="45"/>
        <v/>
      </c>
      <c r="AG202" s="178" t="str">
        <f t="shared" si="45"/>
        <v/>
      </c>
      <c r="AH202" s="178" t="str">
        <f t="shared" si="45"/>
        <v/>
      </c>
      <c r="AI202" s="178" t="str">
        <f t="shared" si="45"/>
        <v/>
      </c>
      <c r="AJ202" s="178" t="str">
        <f t="shared" si="45"/>
        <v/>
      </c>
      <c r="AK202" s="178" t="str">
        <f t="shared" si="45"/>
        <v/>
      </c>
      <c r="AL202" s="178" t="str">
        <f t="shared" si="45"/>
        <v/>
      </c>
      <c r="AM202" s="178" t="str">
        <f t="shared" si="45"/>
        <v/>
      </c>
      <c r="AN202" s="178" t="str">
        <f t="shared" si="45"/>
        <v/>
      </c>
      <c r="AO202" s="178" t="str">
        <f t="shared" si="45"/>
        <v/>
      </c>
      <c r="AP202" s="178" t="str">
        <f t="shared" si="45"/>
        <v/>
      </c>
      <c r="AQ202" s="178" t="str">
        <f t="shared" si="45"/>
        <v/>
      </c>
      <c r="AR202" s="178" t="str">
        <f t="shared" si="45"/>
        <v/>
      </c>
      <c r="AS202" s="178" t="str">
        <f t="shared" si="45"/>
        <v/>
      </c>
      <c r="AT202" s="178" t="str">
        <f t="shared" si="45"/>
        <v/>
      </c>
      <c r="AU202" s="178" t="str">
        <f t="shared" si="45"/>
        <v/>
      </c>
      <c r="AV202" s="178" t="str">
        <f t="shared" si="45"/>
        <v/>
      </c>
      <c r="AW202" s="178" t="str">
        <f t="shared" si="45"/>
        <v/>
      </c>
      <c r="AX202" s="178" t="str">
        <f t="shared" si="45"/>
        <v/>
      </c>
      <c r="AY202" s="178" t="str">
        <f t="shared" si="45"/>
        <v/>
      </c>
    </row>
    <row r="203" spans="2:51">
      <c r="B203" s="156">
        <v>13</v>
      </c>
      <c r="C203" s="156"/>
      <c r="D203" s="178" t="str">
        <f t="shared" si="20"/>
        <v/>
      </c>
      <c r="E203" s="178" t="str">
        <f t="shared" si="20"/>
        <v/>
      </c>
      <c r="F203" s="178" t="str">
        <f t="shared" si="20"/>
        <v/>
      </c>
      <c r="G203" s="178" t="str">
        <f t="shared" si="20"/>
        <v/>
      </c>
      <c r="H203" s="178" t="str">
        <f t="shared" si="20"/>
        <v/>
      </c>
      <c r="I203" s="164"/>
      <c r="J203" s="178" t="str">
        <f t="shared" ref="J203:Q203" si="46">IFERROR(J153*J178,"")</f>
        <v/>
      </c>
      <c r="K203" s="178" t="str">
        <f t="shared" si="46"/>
        <v/>
      </c>
      <c r="L203" s="178" t="str">
        <f t="shared" si="46"/>
        <v/>
      </c>
      <c r="M203" s="178" t="str">
        <f t="shared" si="46"/>
        <v/>
      </c>
      <c r="N203" s="178" t="str">
        <f t="shared" si="46"/>
        <v/>
      </c>
      <c r="O203" s="178" t="str">
        <f t="shared" si="46"/>
        <v/>
      </c>
      <c r="P203" s="178" t="str">
        <f t="shared" si="46"/>
        <v/>
      </c>
      <c r="Q203" s="178" t="str">
        <f t="shared" si="46"/>
        <v/>
      </c>
      <c r="R203" s="164"/>
      <c r="S203" s="178" t="str">
        <f t="shared" si="22"/>
        <v/>
      </c>
      <c r="T203" s="178" t="str">
        <f t="shared" ref="T203" si="47">IFERROR(T153*T178,"")</f>
        <v/>
      </c>
      <c r="U203" s="178">
        <f t="shared" si="24"/>
        <v>868937266.77911997</v>
      </c>
      <c r="V203" s="178">
        <f t="shared" ref="V203:W203" si="48">IFERROR(V153*V178,"")</f>
        <v>868937266.77911997</v>
      </c>
      <c r="W203" s="178">
        <f t="shared" si="48"/>
        <v>1641864053.1031199</v>
      </c>
      <c r="X203" s="178">
        <f t="shared" ref="X203:AY203" si="49">IFERROR(X153*X178,"")</f>
        <v>1641864053.1031199</v>
      </c>
      <c r="Y203" s="178">
        <f t="shared" si="49"/>
        <v>813118979.21284783</v>
      </c>
      <c r="Z203" s="178">
        <f t="shared" si="49"/>
        <v>813118979.21284783</v>
      </c>
      <c r="AA203" s="178" t="str">
        <f t="shared" si="49"/>
        <v/>
      </c>
      <c r="AB203" s="178" t="str">
        <f t="shared" si="49"/>
        <v/>
      </c>
      <c r="AC203" s="178" t="str">
        <f t="shared" si="49"/>
        <v/>
      </c>
      <c r="AD203" s="178" t="str">
        <f t="shared" si="49"/>
        <v/>
      </c>
      <c r="AE203" s="178" t="str">
        <f t="shared" si="49"/>
        <v/>
      </c>
      <c r="AF203" s="178" t="str">
        <f t="shared" si="49"/>
        <v/>
      </c>
      <c r="AG203" s="178" t="str">
        <f t="shared" si="49"/>
        <v/>
      </c>
      <c r="AH203" s="178" t="str">
        <f t="shared" si="49"/>
        <v/>
      </c>
      <c r="AI203" s="178" t="str">
        <f t="shared" si="49"/>
        <v/>
      </c>
      <c r="AJ203" s="178" t="str">
        <f t="shared" si="49"/>
        <v/>
      </c>
      <c r="AK203" s="178" t="str">
        <f t="shared" si="49"/>
        <v/>
      </c>
      <c r="AL203" s="178" t="str">
        <f t="shared" si="49"/>
        <v/>
      </c>
      <c r="AM203" s="178" t="str">
        <f t="shared" si="49"/>
        <v/>
      </c>
      <c r="AN203" s="178" t="str">
        <f t="shared" si="49"/>
        <v/>
      </c>
      <c r="AO203" s="178" t="str">
        <f t="shared" si="49"/>
        <v/>
      </c>
      <c r="AP203" s="178" t="str">
        <f t="shared" si="49"/>
        <v/>
      </c>
      <c r="AQ203" s="178" t="str">
        <f t="shared" si="49"/>
        <v/>
      </c>
      <c r="AR203" s="178" t="str">
        <f t="shared" si="49"/>
        <v/>
      </c>
      <c r="AS203" s="178" t="str">
        <f t="shared" si="49"/>
        <v/>
      </c>
      <c r="AT203" s="178" t="str">
        <f t="shared" si="49"/>
        <v/>
      </c>
      <c r="AU203" s="178" t="str">
        <f t="shared" si="49"/>
        <v/>
      </c>
      <c r="AV203" s="178" t="str">
        <f t="shared" si="49"/>
        <v/>
      </c>
      <c r="AW203" s="178" t="str">
        <f t="shared" si="49"/>
        <v/>
      </c>
      <c r="AX203" s="178" t="str">
        <f t="shared" si="49"/>
        <v/>
      </c>
      <c r="AY203" s="178" t="str">
        <f t="shared" si="49"/>
        <v/>
      </c>
    </row>
    <row r="204" spans="2:51">
      <c r="B204" s="156">
        <v>14</v>
      </c>
      <c r="C204" s="156"/>
      <c r="D204" s="178" t="str">
        <f t="shared" si="20"/>
        <v/>
      </c>
      <c r="E204" s="178" t="str">
        <f t="shared" si="20"/>
        <v/>
      </c>
      <c r="F204" s="178" t="str">
        <f t="shared" si="20"/>
        <v/>
      </c>
      <c r="G204" s="178" t="str">
        <f t="shared" si="20"/>
        <v/>
      </c>
      <c r="H204" s="178" t="str">
        <f t="shared" si="20"/>
        <v/>
      </c>
      <c r="I204" s="164"/>
      <c r="J204" s="178" t="str">
        <f t="shared" ref="J204:Q204" si="50">IFERROR(J154*J179,"")</f>
        <v/>
      </c>
      <c r="K204" s="178" t="str">
        <f t="shared" si="50"/>
        <v/>
      </c>
      <c r="L204" s="178" t="str">
        <f t="shared" si="50"/>
        <v/>
      </c>
      <c r="M204" s="178" t="str">
        <f t="shared" si="50"/>
        <v/>
      </c>
      <c r="N204" s="178" t="str">
        <f t="shared" si="50"/>
        <v/>
      </c>
      <c r="O204" s="178" t="str">
        <f t="shared" si="50"/>
        <v/>
      </c>
      <c r="P204" s="178" t="str">
        <f t="shared" si="50"/>
        <v/>
      </c>
      <c r="Q204" s="178" t="str">
        <f t="shared" si="50"/>
        <v/>
      </c>
      <c r="R204" s="164"/>
      <c r="S204" s="178" t="str">
        <f t="shared" si="22"/>
        <v/>
      </c>
      <c r="T204" s="178" t="str">
        <f t="shared" ref="T204:AY204" si="51">IFERROR(T154*T179,"")</f>
        <v/>
      </c>
      <c r="U204" s="178" t="str">
        <f t="shared" si="24"/>
        <v/>
      </c>
      <c r="V204" s="178" t="str">
        <f t="shared" si="51"/>
        <v/>
      </c>
      <c r="W204" s="178" t="str">
        <f t="shared" si="51"/>
        <v/>
      </c>
      <c r="X204" s="178" t="str">
        <f t="shared" si="51"/>
        <v/>
      </c>
      <c r="Y204" s="178">
        <f t="shared" si="51"/>
        <v>1005678687.8098401</v>
      </c>
      <c r="Z204" s="178">
        <f t="shared" si="51"/>
        <v>1005678687.8098401</v>
      </c>
      <c r="AA204" s="178">
        <f t="shared" si="51"/>
        <v>1783425121.4244404</v>
      </c>
      <c r="AB204" s="178">
        <f t="shared" si="51"/>
        <v>1783425121.4244404</v>
      </c>
      <c r="AC204" s="178">
        <f t="shared" si="51"/>
        <v>804967558.79111099</v>
      </c>
      <c r="AD204" s="178" t="str">
        <f t="shared" si="51"/>
        <v/>
      </c>
      <c r="AE204" s="178" t="str">
        <f t="shared" si="51"/>
        <v/>
      </c>
      <c r="AF204" s="178" t="str">
        <f t="shared" si="51"/>
        <v/>
      </c>
      <c r="AG204" s="178" t="str">
        <f t="shared" si="51"/>
        <v/>
      </c>
      <c r="AH204" s="178" t="str">
        <f t="shared" si="51"/>
        <v/>
      </c>
      <c r="AI204" s="178" t="str">
        <f t="shared" si="51"/>
        <v/>
      </c>
      <c r="AJ204" s="178" t="str">
        <f t="shared" si="51"/>
        <v/>
      </c>
      <c r="AK204" s="178" t="str">
        <f t="shared" si="51"/>
        <v/>
      </c>
      <c r="AL204" s="178" t="str">
        <f t="shared" si="51"/>
        <v/>
      </c>
      <c r="AM204" s="178" t="str">
        <f t="shared" si="51"/>
        <v/>
      </c>
      <c r="AN204" s="178" t="str">
        <f t="shared" si="51"/>
        <v/>
      </c>
      <c r="AO204" s="178" t="str">
        <f t="shared" si="51"/>
        <v/>
      </c>
      <c r="AP204" s="178" t="str">
        <f t="shared" si="51"/>
        <v/>
      </c>
      <c r="AQ204" s="178" t="str">
        <f t="shared" si="51"/>
        <v/>
      </c>
      <c r="AR204" s="178" t="str">
        <f t="shared" si="51"/>
        <v/>
      </c>
      <c r="AS204" s="178" t="str">
        <f t="shared" si="51"/>
        <v/>
      </c>
      <c r="AT204" s="178" t="str">
        <f t="shared" si="51"/>
        <v/>
      </c>
      <c r="AU204" s="178" t="str">
        <f t="shared" si="51"/>
        <v/>
      </c>
      <c r="AV204" s="178" t="str">
        <f t="shared" si="51"/>
        <v/>
      </c>
      <c r="AW204" s="178" t="str">
        <f t="shared" si="51"/>
        <v/>
      </c>
      <c r="AX204" s="178" t="str">
        <f t="shared" si="51"/>
        <v/>
      </c>
      <c r="AY204" s="178" t="str">
        <f t="shared" si="51"/>
        <v/>
      </c>
    </row>
    <row r="205" spans="2:51">
      <c r="B205" s="156">
        <v>15</v>
      </c>
      <c r="C205" s="156"/>
      <c r="D205" s="178" t="str">
        <f t="shared" si="20"/>
        <v/>
      </c>
      <c r="E205" s="178" t="str">
        <f t="shared" si="20"/>
        <v/>
      </c>
      <c r="F205" s="178" t="str">
        <f t="shared" si="20"/>
        <v/>
      </c>
      <c r="G205" s="178" t="str">
        <f t="shared" si="20"/>
        <v/>
      </c>
      <c r="H205" s="178" t="str">
        <f t="shared" si="20"/>
        <v/>
      </c>
      <c r="I205" s="164"/>
      <c r="J205" s="178" t="str">
        <f t="shared" ref="J205:Q205" si="52">IFERROR(J155*J180,"")</f>
        <v/>
      </c>
      <c r="K205" s="178" t="str">
        <f t="shared" si="52"/>
        <v/>
      </c>
      <c r="L205" s="178" t="str">
        <f t="shared" si="52"/>
        <v/>
      </c>
      <c r="M205" s="178" t="str">
        <f t="shared" si="52"/>
        <v/>
      </c>
      <c r="N205" s="178" t="str">
        <f t="shared" si="52"/>
        <v/>
      </c>
      <c r="O205" s="178" t="str">
        <f t="shared" si="52"/>
        <v/>
      </c>
      <c r="P205" s="178" t="str">
        <f t="shared" si="52"/>
        <v/>
      </c>
      <c r="Q205" s="178" t="str">
        <f t="shared" si="52"/>
        <v/>
      </c>
      <c r="R205" s="164"/>
      <c r="S205" s="178" t="str">
        <f t="shared" si="22"/>
        <v/>
      </c>
      <c r="T205" s="178" t="str">
        <f t="shared" ref="T205:AY205" si="53">IFERROR(T155*T180,"")</f>
        <v/>
      </c>
      <c r="U205" s="178" t="str">
        <f t="shared" si="24"/>
        <v/>
      </c>
      <c r="V205" s="178" t="str">
        <f t="shared" si="53"/>
        <v/>
      </c>
      <c r="W205" s="178" t="str">
        <f t="shared" si="53"/>
        <v/>
      </c>
      <c r="X205" s="178" t="str">
        <f t="shared" si="53"/>
        <v/>
      </c>
      <c r="Y205" s="178" t="str">
        <f t="shared" si="53"/>
        <v/>
      </c>
      <c r="Z205" s="178" t="str">
        <f t="shared" si="53"/>
        <v/>
      </c>
      <c r="AA205" s="178" t="str">
        <f t="shared" si="53"/>
        <v/>
      </c>
      <c r="AB205" s="178" t="str">
        <f t="shared" si="53"/>
        <v/>
      </c>
      <c r="AC205" s="178">
        <f t="shared" si="53"/>
        <v>1017060593.5242</v>
      </c>
      <c r="AD205" s="178" t="str">
        <f t="shared" si="53"/>
        <v/>
      </c>
      <c r="AE205" s="178" t="str">
        <f t="shared" si="53"/>
        <v/>
      </c>
      <c r="AF205" s="178" t="str">
        <f t="shared" si="53"/>
        <v/>
      </c>
      <c r="AG205" s="178" t="str">
        <f t="shared" si="53"/>
        <v/>
      </c>
      <c r="AH205" s="178" t="str">
        <f t="shared" si="53"/>
        <v/>
      </c>
      <c r="AI205" s="178" t="str">
        <f t="shared" si="53"/>
        <v/>
      </c>
      <c r="AJ205" s="178" t="str">
        <f t="shared" si="53"/>
        <v/>
      </c>
      <c r="AK205" s="178" t="str">
        <f t="shared" si="53"/>
        <v/>
      </c>
      <c r="AL205" s="178" t="str">
        <f t="shared" si="53"/>
        <v/>
      </c>
      <c r="AM205" s="178" t="str">
        <f t="shared" si="53"/>
        <v/>
      </c>
      <c r="AN205" s="178" t="str">
        <f t="shared" si="53"/>
        <v/>
      </c>
      <c r="AO205" s="178" t="str">
        <f t="shared" si="53"/>
        <v/>
      </c>
      <c r="AP205" s="178" t="str">
        <f t="shared" si="53"/>
        <v/>
      </c>
      <c r="AQ205" s="178" t="str">
        <f t="shared" si="53"/>
        <v/>
      </c>
      <c r="AR205" s="178" t="str">
        <f t="shared" si="53"/>
        <v/>
      </c>
      <c r="AS205" s="178" t="str">
        <f t="shared" si="53"/>
        <v/>
      </c>
      <c r="AT205" s="178" t="str">
        <f t="shared" si="53"/>
        <v/>
      </c>
      <c r="AU205" s="178" t="str">
        <f t="shared" si="53"/>
        <v/>
      </c>
      <c r="AV205" s="178" t="str">
        <f t="shared" si="53"/>
        <v/>
      </c>
      <c r="AW205" s="178" t="str">
        <f t="shared" si="53"/>
        <v/>
      </c>
      <c r="AX205" s="178" t="str">
        <f t="shared" si="53"/>
        <v/>
      </c>
      <c r="AY205" s="178" t="str">
        <f t="shared" si="53"/>
        <v/>
      </c>
    </row>
    <row r="206" spans="2:51">
      <c r="B206" s="156">
        <v>16</v>
      </c>
      <c r="C206" s="156"/>
      <c r="D206" s="178" t="str">
        <f t="shared" si="20"/>
        <v/>
      </c>
      <c r="E206" s="178" t="str">
        <f t="shared" si="20"/>
        <v/>
      </c>
      <c r="F206" s="178" t="str">
        <f t="shared" si="20"/>
        <v/>
      </c>
      <c r="G206" s="178" t="str">
        <f t="shared" si="20"/>
        <v/>
      </c>
      <c r="H206" s="178" t="str">
        <f t="shared" si="20"/>
        <v/>
      </c>
      <c r="I206" s="164"/>
      <c r="J206" s="178" t="str">
        <f t="shared" ref="J206:Q206" si="54">IFERROR(J156*J181,"")</f>
        <v/>
      </c>
      <c r="K206" s="178" t="str">
        <f t="shared" si="54"/>
        <v/>
      </c>
      <c r="L206" s="178" t="str">
        <f t="shared" si="54"/>
        <v/>
      </c>
      <c r="M206" s="178" t="str">
        <f t="shared" si="54"/>
        <v/>
      </c>
      <c r="N206" s="178" t="str">
        <f t="shared" si="54"/>
        <v/>
      </c>
      <c r="O206" s="178" t="str">
        <f t="shared" si="54"/>
        <v/>
      </c>
      <c r="P206" s="178" t="str">
        <f t="shared" si="54"/>
        <v/>
      </c>
      <c r="Q206" s="178" t="str">
        <f t="shared" si="54"/>
        <v/>
      </c>
      <c r="R206" s="164"/>
      <c r="S206" s="178" t="str">
        <f t="shared" si="22"/>
        <v/>
      </c>
      <c r="T206" s="178" t="str">
        <f t="shared" ref="T206:AY206" si="55">IFERROR(T156*T181,"")</f>
        <v/>
      </c>
      <c r="U206" s="178" t="str">
        <f t="shared" si="24"/>
        <v/>
      </c>
      <c r="V206" s="178" t="str">
        <f t="shared" si="55"/>
        <v/>
      </c>
      <c r="W206" s="178" t="str">
        <f t="shared" si="55"/>
        <v/>
      </c>
      <c r="X206" s="178" t="str">
        <f t="shared" si="55"/>
        <v/>
      </c>
      <c r="Y206" s="178" t="str">
        <f t="shared" si="55"/>
        <v/>
      </c>
      <c r="Z206" s="178" t="str">
        <f t="shared" si="55"/>
        <v/>
      </c>
      <c r="AA206" s="178" t="str">
        <f t="shared" si="55"/>
        <v/>
      </c>
      <c r="AB206" s="178" t="str">
        <f t="shared" si="55"/>
        <v/>
      </c>
      <c r="AC206" s="178" t="str">
        <f t="shared" si="55"/>
        <v/>
      </c>
      <c r="AD206" s="178" t="str">
        <f t="shared" si="55"/>
        <v/>
      </c>
      <c r="AE206" s="178" t="str">
        <f t="shared" si="55"/>
        <v/>
      </c>
      <c r="AF206" s="178" t="str">
        <f t="shared" si="55"/>
        <v/>
      </c>
      <c r="AG206" s="178" t="str">
        <f t="shared" si="55"/>
        <v/>
      </c>
      <c r="AH206" s="178" t="str">
        <f t="shared" si="55"/>
        <v/>
      </c>
      <c r="AI206" s="178" t="str">
        <f t="shared" si="55"/>
        <v/>
      </c>
      <c r="AJ206" s="178" t="str">
        <f t="shared" si="55"/>
        <v/>
      </c>
      <c r="AK206" s="178" t="str">
        <f t="shared" si="55"/>
        <v/>
      </c>
      <c r="AL206" s="178" t="str">
        <f t="shared" si="55"/>
        <v/>
      </c>
      <c r="AM206" s="178" t="str">
        <f t="shared" si="55"/>
        <v/>
      </c>
      <c r="AN206" s="178" t="str">
        <f t="shared" si="55"/>
        <v/>
      </c>
      <c r="AO206" s="178" t="str">
        <f t="shared" si="55"/>
        <v/>
      </c>
      <c r="AP206" s="178" t="str">
        <f t="shared" si="55"/>
        <v/>
      </c>
      <c r="AQ206" s="178" t="str">
        <f t="shared" si="55"/>
        <v/>
      </c>
      <c r="AR206" s="178" t="str">
        <f t="shared" si="55"/>
        <v/>
      </c>
      <c r="AS206" s="178" t="str">
        <f t="shared" si="55"/>
        <v/>
      </c>
      <c r="AT206" s="178" t="str">
        <f t="shared" si="55"/>
        <v/>
      </c>
      <c r="AU206" s="178" t="str">
        <f t="shared" si="55"/>
        <v/>
      </c>
      <c r="AV206" s="178" t="str">
        <f t="shared" si="55"/>
        <v/>
      </c>
      <c r="AW206" s="178" t="str">
        <f t="shared" si="55"/>
        <v/>
      </c>
      <c r="AX206" s="178" t="str">
        <f t="shared" si="55"/>
        <v/>
      </c>
      <c r="AY206" s="178" t="str">
        <f t="shared" si="55"/>
        <v/>
      </c>
    </row>
    <row r="207" spans="2:51">
      <c r="B207" s="156">
        <v>17</v>
      </c>
      <c r="C207" s="156"/>
      <c r="D207" s="178" t="str">
        <f t="shared" si="20"/>
        <v/>
      </c>
      <c r="E207" s="178" t="str">
        <f t="shared" si="20"/>
        <v/>
      </c>
      <c r="F207" s="178" t="str">
        <f t="shared" si="20"/>
        <v/>
      </c>
      <c r="G207" s="178" t="str">
        <f t="shared" si="20"/>
        <v/>
      </c>
      <c r="H207" s="178" t="str">
        <f t="shared" si="20"/>
        <v/>
      </c>
      <c r="I207" s="164"/>
      <c r="J207" s="178" t="str">
        <f t="shared" ref="J207:Q207" si="56">IFERROR(J157*J182,"")</f>
        <v/>
      </c>
      <c r="K207" s="178" t="str">
        <f t="shared" si="56"/>
        <v/>
      </c>
      <c r="L207" s="178" t="str">
        <f t="shared" si="56"/>
        <v/>
      </c>
      <c r="M207" s="178" t="str">
        <f t="shared" si="56"/>
        <v/>
      </c>
      <c r="N207" s="178" t="str">
        <f t="shared" si="56"/>
        <v/>
      </c>
      <c r="O207" s="178" t="str">
        <f t="shared" si="56"/>
        <v/>
      </c>
      <c r="P207" s="178" t="str">
        <f t="shared" si="56"/>
        <v/>
      </c>
      <c r="Q207" s="178" t="str">
        <f t="shared" si="56"/>
        <v/>
      </c>
      <c r="R207" s="164"/>
      <c r="S207" s="178" t="str">
        <f t="shared" si="22"/>
        <v/>
      </c>
      <c r="T207" s="178" t="str">
        <f t="shared" ref="T207:AY207" si="57">IFERROR(T157*T182,"")</f>
        <v/>
      </c>
      <c r="U207" s="178" t="str">
        <f t="shared" si="24"/>
        <v/>
      </c>
      <c r="V207" s="178" t="str">
        <f t="shared" si="57"/>
        <v/>
      </c>
      <c r="W207" s="178" t="str">
        <f t="shared" si="57"/>
        <v/>
      </c>
      <c r="X207" s="178" t="str">
        <f t="shared" si="57"/>
        <v/>
      </c>
      <c r="Y207" s="178" t="str">
        <f t="shared" si="57"/>
        <v/>
      </c>
      <c r="Z207" s="178" t="str">
        <f t="shared" si="57"/>
        <v/>
      </c>
      <c r="AA207" s="178" t="str">
        <f t="shared" si="57"/>
        <v/>
      </c>
      <c r="AB207" s="178" t="str">
        <f t="shared" si="57"/>
        <v/>
      </c>
      <c r="AC207" s="178" t="str">
        <f t="shared" si="57"/>
        <v/>
      </c>
      <c r="AD207" s="178" t="str">
        <f t="shared" si="57"/>
        <v/>
      </c>
      <c r="AE207" s="178" t="str">
        <f t="shared" si="57"/>
        <v/>
      </c>
      <c r="AF207" s="178" t="str">
        <f t="shared" si="57"/>
        <v/>
      </c>
      <c r="AG207" s="178" t="str">
        <f t="shared" si="57"/>
        <v/>
      </c>
      <c r="AH207" s="178" t="str">
        <f t="shared" si="57"/>
        <v/>
      </c>
      <c r="AI207" s="178" t="str">
        <f t="shared" si="57"/>
        <v/>
      </c>
      <c r="AJ207" s="178" t="str">
        <f t="shared" si="57"/>
        <v/>
      </c>
      <c r="AK207" s="178" t="str">
        <f t="shared" si="57"/>
        <v/>
      </c>
      <c r="AL207" s="178" t="str">
        <f t="shared" si="57"/>
        <v/>
      </c>
      <c r="AM207" s="178" t="str">
        <f t="shared" si="57"/>
        <v/>
      </c>
      <c r="AN207" s="178" t="str">
        <f t="shared" si="57"/>
        <v/>
      </c>
      <c r="AO207" s="178" t="str">
        <f t="shared" si="57"/>
        <v/>
      </c>
      <c r="AP207" s="178" t="str">
        <f t="shared" si="57"/>
        <v/>
      </c>
      <c r="AQ207" s="178" t="str">
        <f t="shared" si="57"/>
        <v/>
      </c>
      <c r="AR207" s="178" t="str">
        <f t="shared" si="57"/>
        <v/>
      </c>
      <c r="AS207" s="178" t="str">
        <f t="shared" si="57"/>
        <v/>
      </c>
      <c r="AT207" s="178" t="str">
        <f t="shared" si="57"/>
        <v/>
      </c>
      <c r="AU207" s="178" t="str">
        <f t="shared" si="57"/>
        <v/>
      </c>
      <c r="AV207" s="178" t="str">
        <f t="shared" si="57"/>
        <v/>
      </c>
      <c r="AW207" s="178" t="str">
        <f t="shared" si="57"/>
        <v/>
      </c>
      <c r="AX207" s="178" t="str">
        <f t="shared" si="57"/>
        <v/>
      </c>
      <c r="AY207" s="178" t="str">
        <f t="shared" si="57"/>
        <v/>
      </c>
    </row>
    <row r="208" spans="2:51">
      <c r="B208" s="156">
        <v>18</v>
      </c>
      <c r="C208" s="156"/>
      <c r="D208" s="178" t="str">
        <f t="shared" si="20"/>
        <v/>
      </c>
      <c r="E208" s="178" t="str">
        <f t="shared" si="20"/>
        <v/>
      </c>
      <c r="F208" s="178" t="str">
        <f t="shared" si="20"/>
        <v/>
      </c>
      <c r="G208" s="178" t="str">
        <f t="shared" si="20"/>
        <v/>
      </c>
      <c r="H208" s="178" t="str">
        <f t="shared" si="20"/>
        <v/>
      </c>
      <c r="I208" s="164"/>
      <c r="J208" s="178" t="str">
        <f t="shared" ref="J208:Q208" si="58">IFERROR(J158*J183,"")</f>
        <v/>
      </c>
      <c r="K208" s="178" t="str">
        <f t="shared" si="58"/>
        <v/>
      </c>
      <c r="L208" s="178" t="str">
        <f t="shared" si="58"/>
        <v/>
      </c>
      <c r="M208" s="178" t="str">
        <f t="shared" si="58"/>
        <v/>
      </c>
      <c r="N208" s="178" t="str">
        <f t="shared" si="58"/>
        <v/>
      </c>
      <c r="O208" s="178" t="str">
        <f t="shared" si="58"/>
        <v/>
      </c>
      <c r="P208" s="178" t="str">
        <f t="shared" si="58"/>
        <v/>
      </c>
      <c r="Q208" s="178" t="str">
        <f t="shared" si="58"/>
        <v/>
      </c>
      <c r="R208" s="164"/>
      <c r="S208" s="178" t="str">
        <f t="shared" si="22"/>
        <v/>
      </c>
      <c r="T208" s="178" t="str">
        <f t="shared" ref="T208:AY208" si="59">IFERROR(T158*T183,"")</f>
        <v/>
      </c>
      <c r="U208" s="178" t="str">
        <f t="shared" si="24"/>
        <v/>
      </c>
      <c r="V208" s="178" t="str">
        <f t="shared" si="59"/>
        <v/>
      </c>
      <c r="W208" s="178" t="str">
        <f t="shared" si="59"/>
        <v/>
      </c>
      <c r="X208" s="178" t="str">
        <f t="shared" si="59"/>
        <v/>
      </c>
      <c r="Y208" s="178" t="str">
        <f t="shared" si="59"/>
        <v/>
      </c>
      <c r="Z208" s="178" t="str">
        <f t="shared" si="59"/>
        <v/>
      </c>
      <c r="AA208" s="178" t="str">
        <f t="shared" si="59"/>
        <v/>
      </c>
      <c r="AB208" s="178" t="str">
        <f t="shared" si="59"/>
        <v/>
      </c>
      <c r="AC208" s="178" t="str">
        <f t="shared" si="59"/>
        <v/>
      </c>
      <c r="AD208" s="178" t="str">
        <f t="shared" si="59"/>
        <v/>
      </c>
      <c r="AE208" s="178" t="str">
        <f t="shared" si="59"/>
        <v/>
      </c>
      <c r="AF208" s="178" t="str">
        <f t="shared" si="59"/>
        <v/>
      </c>
      <c r="AG208" s="178" t="str">
        <f t="shared" si="59"/>
        <v/>
      </c>
      <c r="AH208" s="178" t="str">
        <f t="shared" si="59"/>
        <v/>
      </c>
      <c r="AI208" s="178" t="str">
        <f t="shared" si="59"/>
        <v/>
      </c>
      <c r="AJ208" s="178" t="str">
        <f t="shared" si="59"/>
        <v/>
      </c>
      <c r="AK208" s="178" t="str">
        <f t="shared" si="59"/>
        <v/>
      </c>
      <c r="AL208" s="178" t="str">
        <f t="shared" si="59"/>
        <v/>
      </c>
      <c r="AM208" s="178" t="str">
        <f t="shared" si="59"/>
        <v/>
      </c>
      <c r="AN208" s="178" t="str">
        <f t="shared" si="59"/>
        <v/>
      </c>
      <c r="AO208" s="178" t="str">
        <f t="shared" si="59"/>
        <v/>
      </c>
      <c r="AP208" s="178" t="str">
        <f t="shared" si="59"/>
        <v/>
      </c>
      <c r="AQ208" s="178" t="str">
        <f t="shared" si="59"/>
        <v/>
      </c>
      <c r="AR208" s="178" t="str">
        <f t="shared" si="59"/>
        <v/>
      </c>
      <c r="AS208" s="178" t="str">
        <f t="shared" si="59"/>
        <v/>
      </c>
      <c r="AT208" s="178" t="str">
        <f t="shared" si="59"/>
        <v/>
      </c>
      <c r="AU208" s="178" t="str">
        <f t="shared" si="59"/>
        <v/>
      </c>
      <c r="AV208" s="178" t="str">
        <f t="shared" si="59"/>
        <v/>
      </c>
      <c r="AW208" s="178" t="str">
        <f t="shared" si="59"/>
        <v/>
      </c>
      <c r="AX208" s="178" t="str">
        <f t="shared" si="59"/>
        <v/>
      </c>
      <c r="AY208" s="178" t="str">
        <f t="shared" si="59"/>
        <v/>
      </c>
    </row>
    <row r="209" spans="1:51">
      <c r="B209" s="156">
        <v>19</v>
      </c>
      <c r="C209" s="156"/>
      <c r="D209" s="178" t="str">
        <f t="shared" si="20"/>
        <v/>
      </c>
      <c r="E209" s="178" t="str">
        <f t="shared" si="20"/>
        <v/>
      </c>
      <c r="F209" s="178" t="str">
        <f t="shared" si="20"/>
        <v/>
      </c>
      <c r="G209" s="178" t="str">
        <f t="shared" si="20"/>
        <v/>
      </c>
      <c r="H209" s="178" t="str">
        <f t="shared" si="20"/>
        <v/>
      </c>
      <c r="I209" s="164"/>
      <c r="J209" s="178" t="str">
        <f t="shared" ref="J209:Q209" si="60">IFERROR(J159*J184,"")</f>
        <v/>
      </c>
      <c r="K209" s="178" t="str">
        <f t="shared" si="60"/>
        <v/>
      </c>
      <c r="L209" s="178" t="str">
        <f t="shared" si="60"/>
        <v/>
      </c>
      <c r="M209" s="178" t="str">
        <f t="shared" si="60"/>
        <v/>
      </c>
      <c r="N209" s="178" t="str">
        <f t="shared" si="60"/>
        <v/>
      </c>
      <c r="O209" s="178" t="str">
        <f t="shared" si="60"/>
        <v/>
      </c>
      <c r="P209" s="178" t="str">
        <f t="shared" si="60"/>
        <v/>
      </c>
      <c r="Q209" s="178" t="str">
        <f t="shared" si="60"/>
        <v/>
      </c>
      <c r="R209" s="164"/>
      <c r="S209" s="178" t="str">
        <f t="shared" si="22"/>
        <v/>
      </c>
      <c r="T209" s="178" t="str">
        <f t="shared" ref="T209:AY209" si="61">IFERROR(T159*T184,"")</f>
        <v/>
      </c>
      <c r="U209" s="178" t="str">
        <f t="shared" si="24"/>
        <v/>
      </c>
      <c r="V209" s="178" t="str">
        <f t="shared" si="61"/>
        <v/>
      </c>
      <c r="W209" s="178" t="str">
        <f t="shared" si="61"/>
        <v/>
      </c>
      <c r="X209" s="178" t="str">
        <f t="shared" si="61"/>
        <v/>
      </c>
      <c r="Y209" s="178" t="str">
        <f t="shared" si="61"/>
        <v/>
      </c>
      <c r="Z209" s="178" t="str">
        <f t="shared" si="61"/>
        <v/>
      </c>
      <c r="AA209" s="178" t="str">
        <f t="shared" si="61"/>
        <v/>
      </c>
      <c r="AB209" s="178" t="str">
        <f t="shared" si="61"/>
        <v/>
      </c>
      <c r="AC209" s="178" t="str">
        <f t="shared" si="61"/>
        <v/>
      </c>
      <c r="AD209" s="178" t="str">
        <f t="shared" si="61"/>
        <v/>
      </c>
      <c r="AE209" s="178" t="str">
        <f t="shared" si="61"/>
        <v/>
      </c>
      <c r="AF209" s="178" t="str">
        <f t="shared" si="61"/>
        <v/>
      </c>
      <c r="AG209" s="178" t="str">
        <f t="shared" si="61"/>
        <v/>
      </c>
      <c r="AH209" s="178" t="str">
        <f t="shared" si="61"/>
        <v/>
      </c>
      <c r="AI209" s="178" t="str">
        <f t="shared" si="61"/>
        <v/>
      </c>
      <c r="AJ209" s="178" t="str">
        <f t="shared" si="61"/>
        <v/>
      </c>
      <c r="AK209" s="178" t="str">
        <f t="shared" si="61"/>
        <v/>
      </c>
      <c r="AL209" s="178" t="str">
        <f t="shared" si="61"/>
        <v/>
      </c>
      <c r="AM209" s="178" t="str">
        <f t="shared" si="61"/>
        <v/>
      </c>
      <c r="AN209" s="178" t="str">
        <f t="shared" si="61"/>
        <v/>
      </c>
      <c r="AO209" s="178" t="str">
        <f t="shared" si="61"/>
        <v/>
      </c>
      <c r="AP209" s="178" t="str">
        <f t="shared" si="61"/>
        <v/>
      </c>
      <c r="AQ209" s="178" t="str">
        <f t="shared" si="61"/>
        <v/>
      </c>
      <c r="AR209" s="178" t="str">
        <f t="shared" si="61"/>
        <v/>
      </c>
      <c r="AS209" s="178" t="str">
        <f t="shared" si="61"/>
        <v/>
      </c>
      <c r="AT209" s="178" t="str">
        <f t="shared" si="61"/>
        <v/>
      </c>
      <c r="AU209" s="178" t="str">
        <f t="shared" si="61"/>
        <v/>
      </c>
      <c r="AV209" s="178" t="str">
        <f t="shared" si="61"/>
        <v/>
      </c>
      <c r="AW209" s="178" t="str">
        <f t="shared" si="61"/>
        <v/>
      </c>
      <c r="AX209" s="178" t="str">
        <f t="shared" si="61"/>
        <v/>
      </c>
      <c r="AY209" s="178" t="str">
        <f t="shared" si="61"/>
        <v/>
      </c>
    </row>
    <row r="210" spans="1:51">
      <c r="B210" s="156">
        <v>20</v>
      </c>
      <c r="C210" s="156"/>
      <c r="D210" s="178" t="str">
        <f t="shared" si="20"/>
        <v/>
      </c>
      <c r="E210" s="178" t="str">
        <f t="shared" si="20"/>
        <v/>
      </c>
      <c r="F210" s="178" t="str">
        <f t="shared" si="20"/>
        <v/>
      </c>
      <c r="G210" s="178" t="str">
        <f t="shared" si="20"/>
        <v/>
      </c>
      <c r="H210" s="178" t="str">
        <f t="shared" si="20"/>
        <v/>
      </c>
      <c r="I210" s="164"/>
      <c r="J210" s="178" t="str">
        <f t="shared" ref="J210:Q210" si="62">IFERROR(J160*J185,"")</f>
        <v/>
      </c>
      <c r="K210" s="178" t="str">
        <f t="shared" si="62"/>
        <v/>
      </c>
      <c r="L210" s="178" t="str">
        <f t="shared" si="62"/>
        <v/>
      </c>
      <c r="M210" s="178" t="str">
        <f t="shared" si="62"/>
        <v/>
      </c>
      <c r="N210" s="178" t="str">
        <f t="shared" si="62"/>
        <v/>
      </c>
      <c r="O210" s="178" t="str">
        <f t="shared" si="62"/>
        <v/>
      </c>
      <c r="P210" s="178" t="str">
        <f t="shared" si="62"/>
        <v/>
      </c>
      <c r="Q210" s="178" t="str">
        <f t="shared" si="62"/>
        <v/>
      </c>
      <c r="R210" s="164"/>
      <c r="S210" s="178" t="str">
        <f t="shared" si="22"/>
        <v/>
      </c>
      <c r="T210" s="178" t="str">
        <f t="shared" ref="T210:AY210" si="63">IFERROR(T160*T185,"")</f>
        <v/>
      </c>
      <c r="U210" s="178" t="str">
        <f t="shared" si="24"/>
        <v/>
      </c>
      <c r="V210" s="178" t="str">
        <f t="shared" si="63"/>
        <v/>
      </c>
      <c r="W210" s="178" t="str">
        <f t="shared" si="63"/>
        <v/>
      </c>
      <c r="X210" s="178" t="str">
        <f t="shared" si="63"/>
        <v/>
      </c>
      <c r="Y210" s="178" t="str">
        <f t="shared" si="63"/>
        <v/>
      </c>
      <c r="Z210" s="178" t="str">
        <f t="shared" si="63"/>
        <v/>
      </c>
      <c r="AA210" s="178" t="str">
        <f t="shared" si="63"/>
        <v/>
      </c>
      <c r="AB210" s="178" t="str">
        <f t="shared" si="63"/>
        <v/>
      </c>
      <c r="AC210" s="178" t="str">
        <f t="shared" si="63"/>
        <v/>
      </c>
      <c r="AD210" s="178" t="str">
        <f t="shared" si="63"/>
        <v/>
      </c>
      <c r="AE210" s="178" t="str">
        <f t="shared" si="63"/>
        <v/>
      </c>
      <c r="AF210" s="178" t="str">
        <f t="shared" si="63"/>
        <v/>
      </c>
      <c r="AG210" s="178" t="str">
        <f t="shared" si="63"/>
        <v/>
      </c>
      <c r="AH210" s="178" t="str">
        <f t="shared" si="63"/>
        <v/>
      </c>
      <c r="AI210" s="178" t="str">
        <f t="shared" si="63"/>
        <v/>
      </c>
      <c r="AJ210" s="178" t="str">
        <f t="shared" si="63"/>
        <v/>
      </c>
      <c r="AK210" s="178" t="str">
        <f t="shared" si="63"/>
        <v/>
      </c>
      <c r="AL210" s="178" t="str">
        <f t="shared" si="63"/>
        <v/>
      </c>
      <c r="AM210" s="178" t="str">
        <f t="shared" si="63"/>
        <v/>
      </c>
      <c r="AN210" s="178" t="str">
        <f t="shared" si="63"/>
        <v/>
      </c>
      <c r="AO210" s="178" t="str">
        <f t="shared" si="63"/>
        <v/>
      </c>
      <c r="AP210" s="178" t="str">
        <f t="shared" si="63"/>
        <v/>
      </c>
      <c r="AQ210" s="178" t="str">
        <f t="shared" si="63"/>
        <v/>
      </c>
      <c r="AR210" s="178" t="str">
        <f t="shared" si="63"/>
        <v/>
      </c>
      <c r="AS210" s="178" t="str">
        <f t="shared" si="63"/>
        <v/>
      </c>
      <c r="AT210" s="178" t="str">
        <f t="shared" si="63"/>
        <v/>
      </c>
      <c r="AU210" s="178" t="str">
        <f t="shared" si="63"/>
        <v/>
      </c>
      <c r="AV210" s="178" t="str">
        <f t="shared" si="63"/>
        <v/>
      </c>
      <c r="AW210" s="178" t="str">
        <f t="shared" si="63"/>
        <v/>
      </c>
      <c r="AX210" s="178" t="str">
        <f t="shared" si="63"/>
        <v/>
      </c>
      <c r="AY210" s="178" t="str">
        <f t="shared" si="63"/>
        <v/>
      </c>
    </row>
    <row r="211" spans="1:51">
      <c r="B211" s="156">
        <v>21</v>
      </c>
      <c r="C211" s="156"/>
      <c r="D211" s="178" t="str">
        <f t="shared" si="20"/>
        <v/>
      </c>
      <c r="E211" s="178" t="str">
        <f t="shared" si="20"/>
        <v/>
      </c>
      <c r="F211" s="178" t="str">
        <f t="shared" si="20"/>
        <v/>
      </c>
      <c r="G211" s="178" t="str">
        <f t="shared" si="20"/>
        <v/>
      </c>
      <c r="H211" s="178" t="str">
        <f t="shared" si="20"/>
        <v/>
      </c>
      <c r="I211" s="164"/>
      <c r="J211" s="178" t="str">
        <f t="shared" ref="J211:Q211" si="64">IFERROR(J161*J186,"")</f>
        <v/>
      </c>
      <c r="K211" s="178" t="str">
        <f t="shared" si="64"/>
        <v/>
      </c>
      <c r="L211" s="178" t="str">
        <f t="shared" si="64"/>
        <v/>
      </c>
      <c r="M211" s="178" t="str">
        <f t="shared" si="64"/>
        <v/>
      </c>
      <c r="N211" s="178" t="str">
        <f t="shared" si="64"/>
        <v/>
      </c>
      <c r="O211" s="178" t="str">
        <f t="shared" si="64"/>
        <v/>
      </c>
      <c r="P211" s="178" t="str">
        <f t="shared" si="64"/>
        <v/>
      </c>
      <c r="Q211" s="178" t="str">
        <f t="shared" si="64"/>
        <v/>
      </c>
      <c r="R211" s="164"/>
      <c r="S211" s="178" t="str">
        <f t="shared" si="22"/>
        <v/>
      </c>
      <c r="T211" s="178" t="str">
        <f t="shared" ref="T211:AY211" si="65">IFERROR(T161*T186,"")</f>
        <v/>
      </c>
      <c r="U211" s="178" t="str">
        <f>IFERROR(V161*V186,"")</f>
        <v/>
      </c>
      <c r="V211" s="178" t="str">
        <f t="shared" si="65"/>
        <v/>
      </c>
      <c r="W211" s="178" t="str">
        <f t="shared" si="65"/>
        <v/>
      </c>
      <c r="X211" s="178" t="str">
        <f t="shared" si="65"/>
        <v/>
      </c>
      <c r="Y211" s="178" t="str">
        <f t="shared" si="65"/>
        <v/>
      </c>
      <c r="Z211" s="178" t="str">
        <f t="shared" si="65"/>
        <v/>
      </c>
      <c r="AA211" s="178" t="str">
        <f t="shared" si="65"/>
        <v/>
      </c>
      <c r="AB211" s="178" t="str">
        <f t="shared" si="65"/>
        <v/>
      </c>
      <c r="AC211" s="178" t="str">
        <f t="shared" si="65"/>
        <v/>
      </c>
      <c r="AD211" s="178" t="str">
        <f t="shared" si="65"/>
        <v/>
      </c>
      <c r="AE211" s="178" t="str">
        <f t="shared" si="65"/>
        <v/>
      </c>
      <c r="AF211" s="178" t="str">
        <f t="shared" si="65"/>
        <v/>
      </c>
      <c r="AG211" s="178" t="str">
        <f t="shared" si="65"/>
        <v/>
      </c>
      <c r="AH211" s="178" t="str">
        <f t="shared" si="65"/>
        <v/>
      </c>
      <c r="AI211" s="178" t="str">
        <f t="shared" si="65"/>
        <v/>
      </c>
      <c r="AJ211" s="178" t="str">
        <f t="shared" si="65"/>
        <v/>
      </c>
      <c r="AK211" s="178" t="str">
        <f t="shared" si="65"/>
        <v/>
      </c>
      <c r="AL211" s="178" t="str">
        <f t="shared" si="65"/>
        <v/>
      </c>
      <c r="AM211" s="178" t="str">
        <f t="shared" si="65"/>
        <v/>
      </c>
      <c r="AN211" s="178" t="str">
        <f t="shared" si="65"/>
        <v/>
      </c>
      <c r="AO211" s="178" t="str">
        <f t="shared" si="65"/>
        <v/>
      </c>
      <c r="AP211" s="178" t="str">
        <f t="shared" si="65"/>
        <v/>
      </c>
      <c r="AQ211" s="178" t="str">
        <f t="shared" si="65"/>
        <v/>
      </c>
      <c r="AR211" s="178" t="str">
        <f t="shared" si="65"/>
        <v/>
      </c>
      <c r="AS211" s="178" t="str">
        <f t="shared" si="65"/>
        <v/>
      </c>
      <c r="AT211" s="178" t="str">
        <f t="shared" si="65"/>
        <v/>
      </c>
      <c r="AU211" s="178" t="str">
        <f t="shared" si="65"/>
        <v/>
      </c>
      <c r="AV211" s="178" t="str">
        <f t="shared" si="65"/>
        <v/>
      </c>
      <c r="AW211" s="178" t="str">
        <f t="shared" si="65"/>
        <v/>
      </c>
      <c r="AX211" s="178" t="str">
        <f t="shared" si="65"/>
        <v/>
      </c>
      <c r="AY211" s="178" t="str">
        <f t="shared" si="65"/>
        <v/>
      </c>
    </row>
    <row r="212" spans="1:51"/>
    <row r="213" spans="1:51"/>
    <row r="214" spans="1:51" s="87" customFormat="1" ht="18" customHeight="1">
      <c r="A214" s="85"/>
      <c r="B214" s="86" t="s">
        <v>467</v>
      </c>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row>
    <row r="215" spans="1:51" s="87" customFormat="1" ht="21" customHeight="1">
      <c r="A215" s="157"/>
      <c r="B215" s="158" t="s">
        <v>468</v>
      </c>
      <c r="C215" s="159"/>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row>
    <row r="216" spans="1:51" s="87" customFormat="1" ht="21" customHeight="1">
      <c r="B216" s="172"/>
      <c r="C216" s="173"/>
    </row>
    <row r="217" spans="1:51" s="87" customFormat="1" ht="21" customHeight="1">
      <c r="B217" s="172"/>
      <c r="C217" s="481"/>
      <c r="D217" s="483" t="s">
        <v>97</v>
      </c>
      <c r="E217" s="484"/>
      <c r="F217" s="484"/>
      <c r="G217" s="484"/>
      <c r="H217" s="484"/>
      <c r="I217" s="484"/>
      <c r="J217" s="484"/>
      <c r="K217" s="484"/>
      <c r="L217" s="484"/>
      <c r="M217" s="484"/>
      <c r="N217" s="484"/>
      <c r="O217" s="235" t="s">
        <v>98</v>
      </c>
      <c r="P217" s="239"/>
      <c r="Q217" s="239"/>
      <c r="R217" s="155"/>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c r="AR217" s="239"/>
      <c r="AS217" s="239"/>
      <c r="AT217" s="239"/>
      <c r="AU217" s="239"/>
      <c r="AV217" s="239"/>
      <c r="AW217" s="239"/>
      <c r="AX217" s="239"/>
      <c r="AY217" s="240"/>
    </row>
    <row r="218" spans="1:51" s="87" customFormat="1" ht="21" customHeight="1">
      <c r="B218" s="172"/>
      <c r="C218" s="482"/>
      <c r="D218" s="485" t="s">
        <v>99</v>
      </c>
      <c r="E218" s="486"/>
      <c r="F218" s="486"/>
      <c r="G218" s="486"/>
      <c r="H218" s="486"/>
      <c r="I218" s="486"/>
      <c r="J218" s="486"/>
      <c r="K218" s="486"/>
      <c r="L218" s="486"/>
      <c r="M218" s="486"/>
      <c r="N218" s="486"/>
      <c r="O218" s="236" t="s">
        <v>100</v>
      </c>
      <c r="P218" s="237"/>
      <c r="Q218" s="237"/>
      <c r="R218" s="155"/>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8"/>
    </row>
    <row r="219" spans="1:51" ht="42.75" customHeight="1">
      <c r="C219" s="153" t="s">
        <v>459</v>
      </c>
      <c r="D219" s="33" t="s">
        <v>105</v>
      </c>
      <c r="E219" s="33" t="s">
        <v>106</v>
      </c>
      <c r="F219" s="33" t="s">
        <v>107</v>
      </c>
      <c r="G219" s="33" t="s">
        <v>108</v>
      </c>
      <c r="H219" s="33" t="s">
        <v>109</v>
      </c>
      <c r="I219" s="155"/>
      <c r="J219" s="33" t="s">
        <v>110</v>
      </c>
      <c r="K219" s="33" t="s">
        <v>111</v>
      </c>
      <c r="L219" s="33" t="s">
        <v>112</v>
      </c>
      <c r="M219" s="33" t="s">
        <v>113</v>
      </c>
      <c r="N219" s="33" t="s">
        <v>114</v>
      </c>
      <c r="O219" s="33" t="s">
        <v>115</v>
      </c>
      <c r="P219" s="33" t="s">
        <v>116</v>
      </c>
      <c r="Q219" s="33" t="s">
        <v>117</v>
      </c>
      <c r="R219" s="155"/>
      <c r="S219" s="29" t="s">
        <v>469</v>
      </c>
      <c r="T219" s="29" t="s">
        <v>118</v>
      </c>
      <c r="U219" s="29" t="s">
        <v>119</v>
      </c>
      <c r="V219" s="29" t="s">
        <v>119</v>
      </c>
      <c r="W219" s="264" t="s">
        <v>120</v>
      </c>
      <c r="X219" s="264" t="s">
        <v>120</v>
      </c>
      <c r="Y219" s="265" t="s">
        <v>121</v>
      </c>
      <c r="Z219" s="263" t="s">
        <v>121</v>
      </c>
      <c r="AA219" s="263" t="s">
        <v>122</v>
      </c>
      <c r="AB219" s="263" t="s">
        <v>122</v>
      </c>
      <c r="AC219" s="263" t="s">
        <v>123</v>
      </c>
      <c r="AD219" s="263" t="s">
        <v>123</v>
      </c>
      <c r="AE219" s="263" t="s">
        <v>124</v>
      </c>
      <c r="AF219" s="263" t="s">
        <v>124</v>
      </c>
      <c r="AG219" s="263" t="s">
        <v>125</v>
      </c>
      <c r="AH219" s="263" t="s">
        <v>125</v>
      </c>
      <c r="AI219" s="263" t="s">
        <v>126</v>
      </c>
      <c r="AJ219" s="263" t="s">
        <v>126</v>
      </c>
      <c r="AK219" s="263" t="s">
        <v>127</v>
      </c>
      <c r="AL219" s="263" t="s">
        <v>127</v>
      </c>
      <c r="AM219" s="263" t="s">
        <v>128</v>
      </c>
      <c r="AN219" s="263" t="s">
        <v>128</v>
      </c>
      <c r="AO219" s="263" t="s">
        <v>129</v>
      </c>
      <c r="AP219" s="263" t="s">
        <v>129</v>
      </c>
      <c r="AQ219" s="263" t="s">
        <v>130</v>
      </c>
      <c r="AR219" s="263" t="s">
        <v>130</v>
      </c>
      <c r="AS219" s="263" t="s">
        <v>131</v>
      </c>
      <c r="AT219" s="263" t="s">
        <v>131</v>
      </c>
      <c r="AU219" s="263" t="s">
        <v>132</v>
      </c>
      <c r="AV219" s="263" t="s">
        <v>132</v>
      </c>
      <c r="AW219" s="263" t="s">
        <v>133</v>
      </c>
      <c r="AX219" s="263" t="s">
        <v>133</v>
      </c>
      <c r="AY219" s="263" t="s">
        <v>134</v>
      </c>
    </row>
    <row r="220" spans="1:51" ht="42.75" customHeight="1">
      <c r="C220" s="153" t="s">
        <v>459</v>
      </c>
      <c r="D220" s="33" t="s">
        <v>105</v>
      </c>
      <c r="E220" s="33" t="s">
        <v>106</v>
      </c>
      <c r="F220" s="33" t="s">
        <v>107</v>
      </c>
      <c r="G220" s="33" t="s">
        <v>108</v>
      </c>
      <c r="H220" s="33" t="s">
        <v>109</v>
      </c>
      <c r="I220" s="155"/>
      <c r="J220" s="33" t="s">
        <v>110</v>
      </c>
      <c r="K220" s="33" t="s">
        <v>111</v>
      </c>
      <c r="L220" s="33" t="s">
        <v>112</v>
      </c>
      <c r="M220" s="33" t="s">
        <v>113</v>
      </c>
      <c r="N220" s="33" t="s">
        <v>114</v>
      </c>
      <c r="O220" s="33" t="s">
        <v>115</v>
      </c>
      <c r="P220" s="33" t="s">
        <v>116</v>
      </c>
      <c r="Q220" s="33" t="s">
        <v>117</v>
      </c>
      <c r="R220" s="155"/>
      <c r="S220" s="29" t="s">
        <v>469</v>
      </c>
      <c r="T220" s="29" t="s">
        <v>135</v>
      </c>
      <c r="U220" s="29" t="s">
        <v>119</v>
      </c>
      <c r="V220" s="29" t="s">
        <v>136</v>
      </c>
      <c r="W220" s="29" t="s">
        <v>137</v>
      </c>
      <c r="X220" s="29" t="s">
        <v>138</v>
      </c>
      <c r="Y220" s="29" t="s">
        <v>139</v>
      </c>
      <c r="Z220" s="29" t="s">
        <v>140</v>
      </c>
      <c r="AA220" s="29" t="s">
        <v>141</v>
      </c>
      <c r="AB220" s="29" t="s">
        <v>142</v>
      </c>
      <c r="AC220" s="29" t="s">
        <v>143</v>
      </c>
      <c r="AD220" s="29" t="s">
        <v>144</v>
      </c>
      <c r="AE220" s="29" t="s">
        <v>145</v>
      </c>
      <c r="AF220" s="29" t="s">
        <v>146</v>
      </c>
      <c r="AG220" s="29" t="s">
        <v>147</v>
      </c>
      <c r="AH220" s="29" t="s">
        <v>148</v>
      </c>
      <c r="AI220" s="29" t="s">
        <v>149</v>
      </c>
      <c r="AJ220" s="29" t="s">
        <v>150</v>
      </c>
      <c r="AK220" s="29" t="s">
        <v>151</v>
      </c>
      <c r="AL220" s="29" t="s">
        <v>152</v>
      </c>
      <c r="AM220" s="29" t="s">
        <v>153</v>
      </c>
      <c r="AN220" s="29" t="s">
        <v>154</v>
      </c>
      <c r="AO220" s="29" t="s">
        <v>155</v>
      </c>
      <c r="AP220" s="29" t="s">
        <v>156</v>
      </c>
      <c r="AQ220" s="29" t="s">
        <v>157</v>
      </c>
      <c r="AR220" s="29" t="s">
        <v>158</v>
      </c>
      <c r="AS220" s="29" t="s">
        <v>159</v>
      </c>
      <c r="AT220" s="29" t="s">
        <v>160</v>
      </c>
      <c r="AU220" s="29" t="s">
        <v>161</v>
      </c>
      <c r="AV220" s="29" t="s">
        <v>162</v>
      </c>
      <c r="AW220" s="29" t="s">
        <v>163</v>
      </c>
      <c r="AX220" s="29" t="s">
        <v>164</v>
      </c>
      <c r="AY220" s="29" t="s">
        <v>165</v>
      </c>
    </row>
    <row r="221" spans="1:51" ht="31.5" customHeight="1">
      <c r="C221" s="153" t="s">
        <v>470</v>
      </c>
      <c r="D221" s="200" t="s">
        <v>413</v>
      </c>
      <c r="E221" s="201" t="s">
        <v>418</v>
      </c>
      <c r="F221" s="201" t="s">
        <v>421</v>
      </c>
      <c r="G221" s="201" t="s">
        <v>422</v>
      </c>
      <c r="H221" s="153" t="s">
        <v>423</v>
      </c>
      <c r="I221" s="155"/>
      <c r="J221" s="153" t="s">
        <v>423</v>
      </c>
      <c r="K221" s="201" t="s">
        <v>424</v>
      </c>
      <c r="L221" s="201" t="s">
        <v>425</v>
      </c>
      <c r="M221" s="201" t="s">
        <v>426</v>
      </c>
      <c r="N221" s="201" t="s">
        <v>427</v>
      </c>
      <c r="O221" s="201" t="s">
        <v>428</v>
      </c>
      <c r="P221" s="201" t="s">
        <v>429</v>
      </c>
      <c r="Q221" s="201" t="s">
        <v>430</v>
      </c>
      <c r="R221" s="155"/>
      <c r="S221" s="201" t="s">
        <v>431</v>
      </c>
      <c r="T221" s="201" t="s">
        <v>431</v>
      </c>
      <c r="U221" s="201" t="s">
        <v>432</v>
      </c>
      <c r="V221" s="201" t="s">
        <v>432</v>
      </c>
      <c r="W221" s="201" t="s">
        <v>433</v>
      </c>
      <c r="X221" s="153" t="s">
        <v>433</v>
      </c>
      <c r="Y221" s="153" t="s">
        <v>434</v>
      </c>
      <c r="Z221" s="153" t="s">
        <v>434</v>
      </c>
      <c r="AA221" s="153" t="s">
        <v>436</v>
      </c>
      <c r="AB221" s="153" t="s">
        <v>436</v>
      </c>
      <c r="AC221" s="153" t="s">
        <v>437</v>
      </c>
      <c r="AD221" s="153" t="s">
        <v>437</v>
      </c>
      <c r="AE221" s="153" t="s">
        <v>438</v>
      </c>
      <c r="AF221" s="153" t="s">
        <v>438</v>
      </c>
      <c r="AG221" s="153" t="s">
        <v>439</v>
      </c>
      <c r="AH221" s="153" t="s">
        <v>439</v>
      </c>
      <c r="AI221" s="153" t="s">
        <v>440</v>
      </c>
      <c r="AJ221" s="153" t="s">
        <v>440</v>
      </c>
      <c r="AK221" s="153" t="s">
        <v>441</v>
      </c>
      <c r="AL221" s="153" t="s">
        <v>441</v>
      </c>
      <c r="AM221" s="153" t="s">
        <v>442</v>
      </c>
      <c r="AN221" s="153" t="s">
        <v>442</v>
      </c>
      <c r="AO221" s="153" t="s">
        <v>443</v>
      </c>
      <c r="AP221" s="153" t="s">
        <v>443</v>
      </c>
      <c r="AQ221" s="153" t="s">
        <v>444</v>
      </c>
      <c r="AR221" s="153" t="s">
        <v>444</v>
      </c>
      <c r="AS221" s="153" t="s">
        <v>445</v>
      </c>
      <c r="AT221" s="153" t="s">
        <v>445</v>
      </c>
      <c r="AU221" s="153" t="s">
        <v>446</v>
      </c>
      <c r="AV221" s="153" t="s">
        <v>446</v>
      </c>
      <c r="AW221" s="153" t="s">
        <v>447</v>
      </c>
      <c r="AX221" s="153" t="s">
        <v>447</v>
      </c>
      <c r="AY221" s="153" t="s">
        <v>448</v>
      </c>
    </row>
    <row r="222" spans="1:51" ht="56.25" customHeight="1">
      <c r="C222" s="156" t="s">
        <v>471</v>
      </c>
      <c r="D222" s="163">
        <f>IFERROR(SUM(D196:D211),"")</f>
        <v>1116389262.3399999</v>
      </c>
      <c r="E222" s="163">
        <f t="shared" ref="E222:H222" si="66">IFERROR(SUM(E196:E211),"")</f>
        <v>1239357971.0605998</v>
      </c>
      <c r="F222" s="163">
        <f t="shared" si="66"/>
        <v>1311180162.0729997</v>
      </c>
      <c r="G222" s="163">
        <f t="shared" si="66"/>
        <v>1406317798.2312179</v>
      </c>
      <c r="H222" s="163">
        <f t="shared" si="66"/>
        <v>1443702241.971</v>
      </c>
      <c r="I222" s="164"/>
      <c r="J222" s="163">
        <f>IFERROR(SUM(J196:J211),"")</f>
        <v>1443702241.971</v>
      </c>
      <c r="K222" s="163">
        <f t="shared" ref="K222:Q222" si="67">IFERROR(SUM(K196:K211),"")</f>
        <v>1498897127.0136368</v>
      </c>
      <c r="L222" s="163">
        <f t="shared" si="67"/>
        <v>1503820679.5949998</v>
      </c>
      <c r="M222" s="163">
        <f t="shared" si="67"/>
        <v>1535535256.7290821</v>
      </c>
      <c r="N222" s="163">
        <f t="shared" si="67"/>
        <v>1544179758.1560001</v>
      </c>
      <c r="O222" s="163">
        <f t="shared" si="67"/>
        <v>1657867090.191752</v>
      </c>
      <c r="P222" s="163">
        <f t="shared" si="67"/>
        <v>1621438955.4488399</v>
      </c>
      <c r="Q222" s="163">
        <f t="shared" si="67"/>
        <v>1466807527.0702028</v>
      </c>
      <c r="R222" s="164"/>
      <c r="S222" s="163">
        <f>IFERROR(SUM(T196:T211),"")</f>
        <v>1366510858.7495</v>
      </c>
      <c r="T222" s="163">
        <f>IFERROR(SUM(T196:T211),"")</f>
        <v>1366510858.7495</v>
      </c>
      <c r="U222" s="163">
        <f>IFERROR(SUM(V196:V211),"")</f>
        <v>1547352738.8543699</v>
      </c>
      <c r="V222" s="163">
        <f>IFERROR(SUM(V196:V211),"")</f>
        <v>1547352738.8543699</v>
      </c>
      <c r="W222" s="163">
        <f>IFERROR(SUM(W196:W211),"")</f>
        <v>1641864053.1031199</v>
      </c>
      <c r="X222" s="163">
        <f t="shared" ref="X222:AY222" si="68">IFERROR(SUM(X196:X211),"")</f>
        <v>1641864053.1031199</v>
      </c>
      <c r="Y222" s="163">
        <f t="shared" si="68"/>
        <v>1818797667.0226879</v>
      </c>
      <c r="Z222" s="163">
        <f t="shared" si="68"/>
        <v>1818797667.0226879</v>
      </c>
      <c r="AA222" s="163">
        <f t="shared" si="68"/>
        <v>1783425121.4244404</v>
      </c>
      <c r="AB222" s="163">
        <f t="shared" si="68"/>
        <v>1783425121.4244404</v>
      </c>
      <c r="AC222" s="163">
        <f t="shared" si="68"/>
        <v>1822028152.315311</v>
      </c>
      <c r="AD222" s="163">
        <f t="shared" si="68"/>
        <v>0</v>
      </c>
      <c r="AE222" s="163">
        <f t="shared" si="68"/>
        <v>0</v>
      </c>
      <c r="AF222" s="163">
        <f t="shared" si="68"/>
        <v>0</v>
      </c>
      <c r="AG222" s="163">
        <f t="shared" si="68"/>
        <v>0</v>
      </c>
      <c r="AH222" s="163">
        <f t="shared" si="68"/>
        <v>0</v>
      </c>
      <c r="AI222" s="163">
        <f t="shared" si="68"/>
        <v>0</v>
      </c>
      <c r="AJ222" s="163">
        <f t="shared" si="68"/>
        <v>0</v>
      </c>
      <c r="AK222" s="163">
        <f t="shared" si="68"/>
        <v>0</v>
      </c>
      <c r="AL222" s="163">
        <f t="shared" si="68"/>
        <v>0</v>
      </c>
      <c r="AM222" s="163">
        <f t="shared" si="68"/>
        <v>0</v>
      </c>
      <c r="AN222" s="163">
        <f t="shared" si="68"/>
        <v>0</v>
      </c>
      <c r="AO222" s="163">
        <f t="shared" si="68"/>
        <v>0</v>
      </c>
      <c r="AP222" s="163">
        <f t="shared" si="68"/>
        <v>0</v>
      </c>
      <c r="AQ222" s="163">
        <f t="shared" si="68"/>
        <v>0</v>
      </c>
      <c r="AR222" s="163">
        <f t="shared" si="68"/>
        <v>0</v>
      </c>
      <c r="AS222" s="163">
        <f t="shared" si="68"/>
        <v>0</v>
      </c>
      <c r="AT222" s="163">
        <f t="shared" si="68"/>
        <v>0</v>
      </c>
      <c r="AU222" s="163">
        <f t="shared" si="68"/>
        <v>0</v>
      </c>
      <c r="AV222" s="163">
        <f t="shared" si="68"/>
        <v>0</v>
      </c>
      <c r="AW222" s="163">
        <f t="shared" si="68"/>
        <v>0</v>
      </c>
      <c r="AX222" s="163">
        <f t="shared" si="68"/>
        <v>0</v>
      </c>
      <c r="AY222" s="163">
        <f t="shared" si="68"/>
        <v>0</v>
      </c>
    </row>
    <row r="223" spans="1:51" ht="54.75" customHeight="1">
      <c r="C223" s="156" t="s">
        <v>405</v>
      </c>
      <c r="D223" s="163">
        <f>IF('3f WHD'!K$13&lt;&gt;"",SUMIF($K$45:$K$108,"="&amp;D$221,$G$45:$G$108)+SUMIF($J$45:$J$108,"="&amp;D$221,$G$45:$G$108),"")</f>
        <v>289086325</v>
      </c>
      <c r="E223" s="163">
        <f>IF('3f WHD'!L$13&lt;&gt;"",SUMIF($K$45:$K$108,"="&amp;E$221,$G$45:$G$108)+SUMIF($J$45:$J$108,"="&amp;E$221,$G$45:$G$108),"")</f>
        <v>287029215</v>
      </c>
      <c r="F223" s="163">
        <f>IF('3f WHD'!M$13&lt;&gt;"",SUMIF($K$45:$K$108,"="&amp;F$221,$G$45:$G$108)+SUMIF($J$45:$J$108,"="&amp;F$221,$G$45:$G$108),"")</f>
        <v>287428212</v>
      </c>
      <c r="G223" s="163">
        <f>IF('3f WHD'!N$13&lt;&gt;"",SUMIF($K$45:$K$108,"="&amp;G$221,$G$45:$G$108)+SUMIF($J$45:$J$108,"="&amp;G$221,$G$45:$G$108),"")</f>
        <v>284821302</v>
      </c>
      <c r="H223" s="163">
        <f>IF('3f WHD'!O$13&lt;&gt;"",SUMIF($K$45:$K$108,"="&amp;H$221,$G$45:$G$108)+SUMIF($J$45:$J$108,"="&amp;H$221,$G$45:$G$108),"")</f>
        <v>285658030</v>
      </c>
      <c r="I223" s="164"/>
      <c r="J223" s="163">
        <f>IF('3f WHD'!Q$13&lt;&gt;"",SUMIF($K$45:$K$108,"="&amp;J$221,$G$45:$G$108)+SUMIF($J$45:$J$108,"="&amp;J$221,$G$45:$G$108),"")</f>
        <v>285658030</v>
      </c>
      <c r="K223" s="163">
        <f>IF('3f WHD'!R$13&lt;&gt;"",SUMIF($K$45:$K$108,"="&amp;K$221,$G$45:$G$108)+SUMIF($J$45:$J$108,"="&amp;K$221,$G$45:$G$108),"")</f>
        <v>284998608</v>
      </c>
      <c r="L223" s="163">
        <f>IF('3f WHD'!S$13&lt;&gt;"",SUMIF($K$45:$K$108,"="&amp;L$221,$G$45:$G$108)+SUMIF($J$45:$J$108,"="&amp;L$221,$G$45:$G$108),"")</f>
        <v>275232817</v>
      </c>
      <c r="M223" s="163">
        <f>IF('3f WHD'!T$13&lt;&gt;"",SUMIF($K$45:$K$108,"="&amp;M$221,$G$45:$G$108)+SUMIF($J$45:$J$108,"="&amp;M$221,$G$45:$G$108),"")</f>
        <v>273686938</v>
      </c>
      <c r="N223" s="163">
        <f>IF('3f WHD'!U$13&lt;&gt;"",SUMIF($K$45:$K$108,"="&amp;N$221,$G$45:$G$108)+SUMIF($J$45:$J$108,"="&amp;N$221,$G$45:$G$108),"")</f>
        <v>275266021</v>
      </c>
      <c r="O223" s="163">
        <f>IF('3f WHD'!V$13&lt;&gt;"",SUMIF($K$45:$K$108,"="&amp;O$221,$G$45:$G$108)+SUMIF($J$45:$J$108,"="&amp;O$221,$G$45:$G$108),"")</f>
        <v>261785742</v>
      </c>
      <c r="P223" s="163">
        <f>IF('3f WHD'!W$13&lt;&gt;"",SUMIF($K$45:$K$108,"="&amp;P$221,$G$45:$G$108)+SUMIF($J$45:$J$108,"="&amp;P$221,$G$45:$G$108),"")</f>
        <v>257458677.59999999</v>
      </c>
      <c r="Q223" s="163">
        <f>IF('3f WHD'!X$13&lt;&gt;"",SUMIF($K$45:$K$108,"="&amp;Q$221,$G$45:$G$108)+SUMIF($J$45:$J$108,"="&amp;Q$221,$G$45:$G$108),"")</f>
        <v>265213181.05699998</v>
      </c>
      <c r="R223" s="164"/>
      <c r="S223" s="163">
        <f>IF('3f WHD'!AA$13&lt;&gt;"",SUMIF($K$45:$K$108,"="&amp;T$221,$G$45:$G$108)+SUMIF($J$45:$J$108,"="&amp;T$221,$G$45:$G$108),"")</f>
        <v>265840089.45700002</v>
      </c>
      <c r="T223" s="163">
        <f>IF('3f WHD'!AA$13&lt;&gt;"",SUMIF($K$45:$K$108,"="&amp;T$221,$G$45:$G$108)+SUMIF($J$45:$J$108,"="&amp;T$221,$G$45:$G$108),"")</f>
        <v>265840089.45700002</v>
      </c>
      <c r="U223" s="163">
        <f>IF('3f WHD'!AC$13&lt;&gt;"",SUMIF($K$45:$K$108,"="&amp;V$221,$G$45:$G$108)+SUMIF($J$45:$J$108,"="&amp;V$221,$G$45:$G$108),"")</f>
        <v>263299549</v>
      </c>
      <c r="V223" s="163">
        <f>IF('3f WHD'!AC$13&lt;&gt;"",SUMIF($K$45:$K$108,"="&amp;V$221,$G$45:$G$108)+SUMIF($J$45:$J$108,"="&amp;V$221,$G$45:$G$108),"")</f>
        <v>263299549</v>
      </c>
      <c r="W223" s="163">
        <f>IF('3f WHD'!AD$13&lt;&gt;"",SUMIF($K$45:$K$108,"="&amp;W$221,$G$45:$G$108)+SUMIF($J$45:$J$108,"="&amp;W$221,$G$45:$G$108),"")</f>
        <v>257227381</v>
      </c>
      <c r="X223" s="163">
        <f>IF('3f WHD'!AE$13&lt;&gt;"",SUMIF($K$45:$K$108,"="&amp;X$221,$G$45:$G$108)+SUMIF($J$45:$J$108,"="&amp;X$221,$G$45:$G$108),"")</f>
        <v>257227381</v>
      </c>
      <c r="Y223" s="163">
        <f>IF('3f WHD'!AF$13&lt;&gt;"",SUMIF($K$45:$K$108,"="&amp;Y$221,$G$45:$G$108)+SUMIF($J$45:$J$108,"="&amp;Y$221,$G$45:$G$108),"")</f>
        <v>254680971</v>
      </c>
      <c r="Z223" s="163">
        <f>IF('3f WHD'!AG$13&lt;&gt;"",SUMIF($K$45:$K$108,"="&amp;Z$221,$G$45:$G$108)+SUMIF($J$45:$J$108,"="&amp;Z$221,$G$45:$G$108),"")</f>
        <v>254680971</v>
      </c>
      <c r="AA223" s="163">
        <f>IF('3f WHD'!AH$13&lt;&gt;"",SUMIF($K$45:$K$108,"="&amp;AA$221,$G$45:$G$108)+SUMIF($J$45:$J$108,"="&amp;AA$221,$G$45:$G$108),"")</f>
        <v>253165998</v>
      </c>
      <c r="AB223" s="163">
        <f>IF('3f WHD'!AI$13&lt;&gt;"",SUMIF($K$45:$K$108,"="&amp;AB$221,$G$45:$G$108)+SUMIF($J$45:$J$108,"="&amp;AB$221,$G$45:$G$108),"")</f>
        <v>253165998</v>
      </c>
      <c r="AC223" s="163">
        <f>IF('3f WHD'!AJ$13&lt;&gt;"",SUMIF($K$45:$K$108,"="&amp;AC$221,$G$45:$G$108)+SUMIF($J$45:$J$108,"="&amp;AC$221,$G$45:$G$108),"")</f>
        <v>252407036</v>
      </c>
      <c r="AD223" s="163" t="str">
        <f>IF('3f WHD'!AK$13&lt;&gt;"",SUMIF($K$45:$K$108,"="&amp;AD$221,$G$45:$G$108)+SUMIF($J$45:$J$108,"="&amp;AD$221,$G$45:$G$108),"")</f>
        <v/>
      </c>
      <c r="AE223" s="163" t="str">
        <f>IF('3f WHD'!AL$13&lt;&gt;"",SUMIF($K$45:$K$108,"="&amp;AE$221,$G$45:$G$108)+SUMIF($J$45:$J$108,"="&amp;AE$221,$G$45:$G$108),"")</f>
        <v/>
      </c>
      <c r="AF223" s="163" t="str">
        <f>IF('3f WHD'!AM$13&lt;&gt;"",SUMIF($K$45:$K$108,"="&amp;AF$221,$G$45:$G$108)+SUMIF($J$45:$J$108,"="&amp;AF$221,$G$45:$G$108),"")</f>
        <v/>
      </c>
      <c r="AG223" s="163" t="str">
        <f>IF('3f WHD'!AN$13&lt;&gt;"",SUMIF($K$45:$K$108,"="&amp;AG$221,$G$45:$G$108)+SUMIF($J$45:$J$108,"="&amp;AG$221,$G$45:$G$108),"")</f>
        <v/>
      </c>
      <c r="AH223" s="163" t="str">
        <f>IF('3f WHD'!AO$13&lt;&gt;"",SUMIF($K$45:$K$108,"="&amp;AH$221,$G$45:$G$108)+SUMIF($J$45:$J$108,"="&amp;AH$221,$G$45:$G$108),"")</f>
        <v/>
      </c>
      <c r="AI223" s="163" t="str">
        <f>IF('3f WHD'!AP$13&lt;&gt;"",SUMIF($K$45:$K$108,"="&amp;AI$221,$G$45:$G$108)+SUMIF($J$45:$J$108,"="&amp;AI$221,$G$45:$G$108),"")</f>
        <v/>
      </c>
      <c r="AJ223" s="163" t="str">
        <f>IF('3f WHD'!AQ$13&lt;&gt;"",SUMIF($K$45:$K$108,"="&amp;AJ$221,$G$45:$G$108)+SUMIF($J$45:$J$108,"="&amp;AJ$221,$G$45:$G$108),"")</f>
        <v/>
      </c>
      <c r="AK223" s="163" t="str">
        <f>IF('3f WHD'!AR$13&lt;&gt;"",SUMIF($K$45:$K$108,"="&amp;AK$221,$G$45:$G$108)+SUMIF($J$45:$J$108,"="&amp;AK$221,$G$45:$G$108),"")</f>
        <v/>
      </c>
      <c r="AL223" s="163" t="str">
        <f>IF('3f WHD'!AS$13&lt;&gt;"",SUMIF($K$45:$K$108,"="&amp;AL$221,$G$45:$G$108)+SUMIF($J$45:$J$108,"="&amp;AL$221,$G$45:$G$108),"")</f>
        <v/>
      </c>
      <c r="AM223" s="163" t="str">
        <f>IF('3f WHD'!AT$13&lt;&gt;"",SUMIF($K$45:$K$108,"="&amp;AM$221,$G$45:$G$108)+SUMIF($J$45:$J$108,"="&amp;AM$221,$G$45:$G$108),"")</f>
        <v/>
      </c>
      <c r="AN223" s="163" t="str">
        <f>IF('3f WHD'!AU$13&lt;&gt;"",SUMIF($K$45:$K$108,"="&amp;AN$221,$G$45:$G$108)+SUMIF($J$45:$J$108,"="&amp;AN$221,$G$45:$G$108),"")</f>
        <v/>
      </c>
      <c r="AO223" s="163" t="str">
        <f>IF('3f WHD'!AV$13&lt;&gt;"",SUMIF($K$45:$K$108,"="&amp;AO$221,$G$45:$G$108)+SUMIF($J$45:$J$108,"="&amp;AO$221,$G$45:$G$108),"")</f>
        <v/>
      </c>
      <c r="AP223" s="163" t="str">
        <f>IF('3f WHD'!AW$13&lt;&gt;"",SUMIF($K$45:$K$108,"="&amp;AP$221,$G$45:$G$108)+SUMIF($J$45:$J$108,"="&amp;AP$221,$G$45:$G$108),"")</f>
        <v/>
      </c>
      <c r="AQ223" s="163" t="str">
        <f>IF('3f WHD'!AX$13&lt;&gt;"",SUMIF($K$45:$K$108,"="&amp;AQ$221,$G$45:$G$108)+SUMIF($J$45:$J$108,"="&amp;AQ$221,$G$45:$G$108),"")</f>
        <v/>
      </c>
      <c r="AR223" s="163" t="str">
        <f>IF('3f WHD'!AY$13&lt;&gt;"",SUMIF($K$45:$K$108,"="&amp;AR$221,$G$45:$G$108)+SUMIF($J$45:$J$108,"="&amp;AR$221,$G$45:$G$108),"")</f>
        <v/>
      </c>
      <c r="AS223" s="163" t="str">
        <f>IF('3f WHD'!AZ$13&lt;&gt;"",SUMIF($K$45:$K$108,"="&amp;AS$221,$G$45:$G$108)+SUMIF($J$45:$J$108,"="&amp;AS$221,$G$45:$G$108),"")</f>
        <v/>
      </c>
      <c r="AT223" s="163" t="str">
        <f>IF('3f WHD'!BA$13&lt;&gt;"",SUMIF($K$45:$K$108,"="&amp;AT$221,$G$45:$G$108)+SUMIF($J$45:$J$108,"="&amp;AT$221,$G$45:$G$108),"")</f>
        <v/>
      </c>
      <c r="AU223" s="163" t="str">
        <f>IF('3f WHD'!BB$13&lt;&gt;"",SUMIF($K$45:$K$108,"="&amp;AU$221,$G$45:$G$108)+SUMIF($J$45:$J$108,"="&amp;AU$221,$G$45:$G$108),"")</f>
        <v/>
      </c>
      <c r="AV223" s="163" t="str">
        <f>IF('3f WHD'!BC$13&lt;&gt;"",SUMIF($K$45:$K$108,"="&amp;AV$221,$G$45:$G$108)+SUMIF($J$45:$J$108,"="&amp;AV$221,$G$45:$G$108),"")</f>
        <v/>
      </c>
      <c r="AW223" s="163" t="str">
        <f>IF('3f WHD'!BD$13&lt;&gt;"",SUMIF($K$45:$K$108,"="&amp;AW$221,$G$45:$G$108)+SUMIF($J$45:$J$108,"="&amp;AW$221,$G$45:$G$108),"")</f>
        <v/>
      </c>
      <c r="AX223" s="163" t="str">
        <f>IF('3f WHD'!BE$13&lt;&gt;"",SUMIF($K$45:$K$108,"="&amp;AX$221,$G$45:$G$108)+SUMIF($J$45:$J$108,"="&amp;AX$221,$G$45:$G$108),"")</f>
        <v/>
      </c>
      <c r="AY223" s="163" t="str">
        <f>IF('3f WHD'!BF$13&lt;&gt;"",SUMIF($K$45:$K$108,"="&amp;AY$221,$G$45:$G$108)+SUMIF($J$45:$J$108,"="&amp;AY$221,$G$45:$G$108),"")</f>
        <v/>
      </c>
    </row>
    <row r="224" spans="1:51" ht="64.5" customHeight="1">
      <c r="C224" s="156" t="s">
        <v>472</v>
      </c>
      <c r="D224" s="163">
        <f>IF('3f WHD'!K$13&lt;&gt;"",SUMIF($K$45:$K$108,"="&amp;D$221,$H$45:$H$108)+SUMIF($J$45:$J$108,"="&amp;D$221,$H$45:$H$108),"")</f>
        <v>0</v>
      </c>
      <c r="E224" s="163">
        <f>IF('3f WHD'!L$13&lt;&gt;"",SUMIF($K$45:$K$108,"="&amp;E$221,$H$45:$H$108)+SUMIF($J$45:$J$108,"="&amp;E$221,$H$45:$H$108),"")</f>
        <v>4058627</v>
      </c>
      <c r="F224" s="163">
        <f>IF('3f WHD'!M$13&lt;&gt;"",SUMIF($K$45:$K$108,"="&amp;F$221,$H$45:$H$108)+SUMIF($J$45:$J$108,"="&amp;F$221,$H$45:$H$108),"")</f>
        <v>8117254</v>
      </c>
      <c r="G224" s="163">
        <f>IF('3f WHD'!N$13&lt;&gt;"",SUMIF($K$45:$K$108,"="&amp;G$221,$H$45:$H$108)+SUMIF($J$45:$J$108,"="&amp;G$221,$H$45:$H$108),"")</f>
        <v>8523116.6999999993</v>
      </c>
      <c r="H224" s="163">
        <f>IF('3f WHD'!O$13&lt;&gt;"",SUMIF($K$45:$K$108,"="&amp;H$221,$H$45:$H$108)+SUMIF($J$45:$J$108,"="&amp;H$221,$H$45:$H$108),"")</f>
        <v>8928979.4000000004</v>
      </c>
      <c r="I224" s="164"/>
      <c r="J224" s="163">
        <f>IF('3f WHD'!Q$13&lt;&gt;"",SUMIF($K$45:$K$108,"="&amp;J$221,$H$45:$H$108)+SUMIF($J$45:$J$108,"="&amp;J$221,$H$45:$H$108),"")</f>
        <v>8928979.4000000004</v>
      </c>
      <c r="K224" s="163">
        <f>IF('3f WHD'!R$13&lt;&gt;"",SUMIF($K$45:$K$108,"="&amp;K$221,$H$45:$H$108)+SUMIF($J$45:$J$108,"="&amp;K$221,$H$45:$H$108),"")</f>
        <v>9375428.370000001</v>
      </c>
      <c r="L224" s="163">
        <f>IF('3f WHD'!S$13&lt;&gt;"",SUMIF($K$45:$K$108,"="&amp;L$221,$H$45:$H$108)+SUMIF($J$45:$J$108,"="&amp;L$221,$H$45:$H$108),"")</f>
        <v>9821877.3400000017</v>
      </c>
      <c r="M224" s="163">
        <f>IF('3f WHD'!T$13&lt;&gt;"",SUMIF($K$45:$K$108,"="&amp;M$221,$H$45:$H$108)+SUMIF($J$45:$J$108,"="&amp;M$221,$H$45:$H$108),"")</f>
        <v>10312971.207000002</v>
      </c>
      <c r="N224" s="163">
        <f>IF('3f WHD'!U$13&lt;&gt;"",SUMIF($K$45:$K$108,"="&amp;N$221,$H$45:$H$108)+SUMIF($J$45:$J$108,"="&amp;N$221,$H$45:$H$108),"")</f>
        <v>10804065.074000003</v>
      </c>
      <c r="O224" s="163">
        <f>IF('3f WHD'!V$13&lt;&gt;"",SUMIF($K$45:$K$108,"="&amp;O$221,$H$45:$H$108)+SUMIF($J$45:$J$108,"="&amp;O$221,$H$45:$H$108),"")</f>
        <v>11344268.327700004</v>
      </c>
      <c r="P224" s="163">
        <f>IF('3f WHD'!W$13&lt;&gt;"",SUMIF($K$45:$K$108,"="&amp;P$221,$H$45:$H$108)+SUMIF($J$45:$J$108,"="&amp;P$221,$H$45:$H$108),"")</f>
        <v>11884471.581400003</v>
      </c>
      <c r="Q224" s="163">
        <f>IF('3f WHD'!X$13&lt;&gt;"",SUMIF($K$45:$K$108,"="&amp;Q$221,$H$45:$H$108)+SUMIF($J$45:$J$108,"="&amp;Q$221,$H$45:$H$108),"")</f>
        <v>12478695.160470003</v>
      </c>
      <c r="R224" s="164"/>
      <c r="S224" s="163">
        <f>IF('3f WHD'!AA$13&lt;&gt;"",SUMIF($K$45:$K$108,"="&amp;T$221,$H$45:$H$108)+SUMIF($J$45:$J$108,"="&amp;T$221,$H$45:$H$108),"")</f>
        <v>13072918.739540005</v>
      </c>
      <c r="T224" s="163">
        <f>IF('3f WHD'!AA$13&lt;&gt;"",SUMIF($K$45:$K$108,"="&amp;T$221,$H$45:$H$108)+SUMIF($J$45:$J$108,"="&amp;T$221,$H$45:$H$108),"")</f>
        <v>13072918.739540005</v>
      </c>
      <c r="U224" s="163">
        <f>IF('3f WHD'!AC$13&lt;&gt;"",SUMIF($K$45:$K$108,"="&amp;V$221,$H$45:$H$108)+SUMIF($J$45:$J$108,"="&amp;V$221,$H$45:$H$108),"")</f>
        <v>13726564.676517006</v>
      </c>
      <c r="V224" s="163">
        <f>IF('3f WHD'!AC$13&lt;&gt;"",SUMIF($K$45:$K$108,"="&amp;V$221,$H$45:$H$108)+SUMIF($J$45:$J$108,"="&amp;V$221,$H$45:$H$108),"")</f>
        <v>13726564.676517006</v>
      </c>
      <c r="W224" s="163">
        <f>IF('3f WHD'!AD$13&lt;&gt;"",SUMIF($K$45:$K$108,"="&amp;W$221,$H$45:$H$108)+SUMIF($J$45:$J$108,"="&amp;W$221,$H$45:$H$108),"")</f>
        <v>14380210.613494007</v>
      </c>
      <c r="X224" s="163">
        <f>IF('3f WHD'!AE$13&lt;&gt;"",SUMIF($K$45:$K$108,"="&amp;X$221,$H$45:$H$108)+SUMIF($J$45:$J$108,"="&amp;X$221,$H$45:$H$108),"")</f>
        <v>14380210.613494007</v>
      </c>
      <c r="Y224" s="163">
        <f>IF('3f WHD'!AF$13&lt;&gt;"",SUMIF($K$45:$K$108,"="&amp;Y$221,$H$45:$H$108)+SUMIF($J$45:$J$108,"="&amp;Y$221,$H$45:$H$108),"")</f>
        <v>7190105.3067470035</v>
      </c>
      <c r="Z224" s="163">
        <f>IF('3f WHD'!AG$13&lt;&gt;"",SUMIF($K$45:$K$108,"="&amp;Z$221,$H$45:$H$108)+SUMIF($J$45:$J$108,"="&amp;Z$221,$H$45:$H$108),"")</f>
        <v>7190105.3067470035</v>
      </c>
      <c r="AA224" s="163">
        <f>IF('3f WHD'!AH$13&lt;&gt;"",SUMIF($K$45:$K$108,"="&amp;AA$221,$H$45:$H$108)+SUMIF($J$45:$J$108,"="&amp;AA$221,$H$45:$H$108),"")</f>
        <v>0</v>
      </c>
      <c r="AB224" s="163">
        <f>IF('3f WHD'!AI$13&lt;&gt;"",SUMIF($K$45:$K$108,"="&amp;AB$221,$H$45:$H$108)+SUMIF($J$45:$J$108,"="&amp;AB$221,$H$45:$H$108),"")</f>
        <v>0</v>
      </c>
      <c r="AC224" s="163">
        <f>IF('3f WHD'!AJ$13&lt;&gt;"",SUMIF($K$45:$K$108,"="&amp;AC$221,$H$45:$H$108)+SUMIF($J$45:$J$108,"="&amp;AC$221,$H$45:$H$108),"")</f>
        <v>0</v>
      </c>
      <c r="AD224" s="163" t="str">
        <f>IF('3f WHD'!AK$13&lt;&gt;"",SUMIF($K$45:$K$108,"="&amp;AD$221,$H$45:$H$108)+SUMIF($J$45:$J$108,"="&amp;AD$221,$H$45:$H$108),"")</f>
        <v/>
      </c>
      <c r="AE224" s="163" t="str">
        <f>IF('3f WHD'!AL$13&lt;&gt;"",SUMIF($K$45:$K$108,"="&amp;AE$221,$H$45:$H$108)+SUMIF($J$45:$J$108,"="&amp;AE$221,$H$45:$H$108),"")</f>
        <v/>
      </c>
      <c r="AF224" s="163" t="str">
        <f>IF('3f WHD'!AM$13&lt;&gt;"",SUMIF($K$45:$K$108,"="&amp;AF$221,$H$45:$H$108)+SUMIF($J$45:$J$108,"="&amp;AF$221,$H$45:$H$108),"")</f>
        <v/>
      </c>
      <c r="AG224" s="163" t="str">
        <f>IF('3f WHD'!AN$13&lt;&gt;"",SUMIF($K$45:$K$108,"="&amp;AG$221,$H$45:$H$108)+SUMIF($J$45:$J$108,"="&amp;AG$221,$H$45:$H$108),"")</f>
        <v/>
      </c>
      <c r="AH224" s="163" t="str">
        <f>IF('3f WHD'!AO$13&lt;&gt;"",SUMIF($K$45:$K$108,"="&amp;AH$221,$H$45:$H$108)+SUMIF($J$45:$J$108,"="&amp;AH$221,$H$45:$H$108),"")</f>
        <v/>
      </c>
      <c r="AI224" s="163" t="str">
        <f>IF('3f WHD'!AP$13&lt;&gt;"",SUMIF($K$45:$K$108,"="&amp;AI$221,$H$45:$H$108)+SUMIF($J$45:$J$108,"="&amp;AI$221,$H$45:$H$108),"")</f>
        <v/>
      </c>
      <c r="AJ224" s="163" t="str">
        <f>IF('3f WHD'!AQ$13&lt;&gt;"",SUMIF($K$45:$K$108,"="&amp;AJ$221,$H$45:$H$108)+SUMIF($J$45:$J$108,"="&amp;AJ$221,$H$45:$H$108),"")</f>
        <v/>
      </c>
      <c r="AK224" s="163" t="str">
        <f>IF('3f WHD'!AR$13&lt;&gt;"",SUMIF($K$45:$K$108,"="&amp;AK$221,$H$45:$H$108)+SUMIF($J$45:$J$108,"="&amp;AK$221,$H$45:$H$108),"")</f>
        <v/>
      </c>
      <c r="AL224" s="163" t="str">
        <f>IF('3f WHD'!AS$13&lt;&gt;"",SUMIF($K$45:$K$108,"="&amp;AL$221,$H$45:$H$108)+SUMIF($J$45:$J$108,"="&amp;AL$221,$H$45:$H$108),"")</f>
        <v/>
      </c>
      <c r="AM224" s="163" t="str">
        <f>IF('3f WHD'!AT$13&lt;&gt;"",SUMIF($K$45:$K$108,"="&amp;AM$221,$H$45:$H$108)+SUMIF($J$45:$J$108,"="&amp;AM$221,$H$45:$H$108),"")</f>
        <v/>
      </c>
      <c r="AN224" s="163" t="str">
        <f>IF('3f WHD'!AU$13&lt;&gt;"",SUMIF($K$45:$K$108,"="&amp;AN$221,$H$45:$H$108)+SUMIF($J$45:$J$108,"="&amp;AN$221,$H$45:$H$108),"")</f>
        <v/>
      </c>
      <c r="AO224" s="163" t="str">
        <f>IF('3f WHD'!AV$13&lt;&gt;"",SUMIF($K$45:$K$108,"="&amp;AO$221,$H$45:$H$108)+SUMIF($J$45:$J$108,"="&amp;AO$221,$H$45:$H$108),"")</f>
        <v/>
      </c>
      <c r="AP224" s="163" t="str">
        <f>IF('3f WHD'!AW$13&lt;&gt;"",SUMIF($K$45:$K$108,"="&amp;AP$221,$H$45:$H$108)+SUMIF($J$45:$J$108,"="&amp;AP$221,$H$45:$H$108),"")</f>
        <v/>
      </c>
      <c r="AQ224" s="163" t="str">
        <f>IF('3f WHD'!AX$13&lt;&gt;"",SUMIF($K$45:$K$108,"="&amp;AQ$221,$H$45:$H$108)+SUMIF($J$45:$J$108,"="&amp;AQ$221,$H$45:$H$108),"")</f>
        <v/>
      </c>
      <c r="AR224" s="163" t="str">
        <f>IF('3f WHD'!AY$13&lt;&gt;"",SUMIF($K$45:$K$108,"="&amp;AR$221,$H$45:$H$108)+SUMIF($J$45:$J$108,"="&amp;AR$221,$H$45:$H$108),"")</f>
        <v/>
      </c>
      <c r="AS224" s="163" t="str">
        <f>IF('3f WHD'!AZ$13&lt;&gt;"",SUMIF($K$45:$K$108,"="&amp;AS$221,$H$45:$H$108)+SUMIF($J$45:$J$108,"="&amp;AS$221,$H$45:$H$108),"")</f>
        <v/>
      </c>
      <c r="AT224" s="163" t="str">
        <f>IF('3f WHD'!BA$13&lt;&gt;"",SUMIF($K$45:$K$108,"="&amp;AT$221,$H$45:$H$108)+SUMIF($J$45:$J$108,"="&amp;AT$221,$H$45:$H$108),"")</f>
        <v/>
      </c>
      <c r="AU224" s="163" t="str">
        <f>IF('3f WHD'!BB$13&lt;&gt;"",SUMIF($K$45:$K$108,"="&amp;AU$221,$H$45:$H$108)+SUMIF($J$45:$J$108,"="&amp;AU$221,$H$45:$H$108),"")</f>
        <v/>
      </c>
      <c r="AV224" s="163" t="str">
        <f>IF('3f WHD'!BC$13&lt;&gt;"",SUMIF($K$45:$K$108,"="&amp;AV$221,$H$45:$H$108)+SUMIF($J$45:$J$108,"="&amp;AV$221,$H$45:$H$108),"")</f>
        <v/>
      </c>
      <c r="AW224" s="163" t="str">
        <f>IF('3f WHD'!BD$13&lt;&gt;"",SUMIF($K$45:$K$108,"="&amp;AW$221,$H$45:$H$108)+SUMIF($J$45:$J$108,"="&amp;AW$221,$H$45:$H$108),"")</f>
        <v/>
      </c>
      <c r="AX224" s="163" t="str">
        <f>IF('3f WHD'!BE$13&lt;&gt;"",SUMIF($K$45:$K$108,"="&amp;AX$221,$H$45:$H$108)+SUMIF($J$45:$J$108,"="&amp;AX$221,$H$45:$H$108),"")</f>
        <v/>
      </c>
      <c r="AY224" s="163" t="str">
        <f>IF('3f WHD'!BF$13&lt;&gt;"",SUMIF($K$45:$K$108,"="&amp;AY$221,$H$45:$H$108)+SUMIF($J$45:$J$108,"="&amp;AY$221,$H$45:$H$108),"")</f>
        <v/>
      </c>
    </row>
    <row r="225" spans="3:51" ht="49.5" customHeight="1">
      <c r="C225" s="156" t="s">
        <v>473</v>
      </c>
      <c r="D225" s="163">
        <f>IF('3f WHD'!K$13&lt;&gt;"",SUMIF($K$45:$K$108,"="&amp;D$221,$I$45:$I$108)+SUMIF($J$45:$J$108,"="&amp;D$221,$I$45:$I$108),"")</f>
        <v>0</v>
      </c>
      <c r="E225" s="163">
        <f>IF('3f WHD'!L$13&lt;&gt;"",SUMIF($K$45:$K$108,"="&amp;E$221,$I$45:$I$108)+SUMIF($J$45:$J$108,"="&amp;E$221,$I$45:$I$108),"")</f>
        <v>0</v>
      </c>
      <c r="F225" s="163">
        <f>IF('3f WHD'!M$13&lt;&gt;"",SUMIF($K$45:$K$108,"="&amp;F$221,$I$45:$I$108)+SUMIF($J$45:$J$108,"="&amp;F$221,$I$45:$I$108),"")</f>
        <v>0</v>
      </c>
      <c r="G225" s="163">
        <f>IF('3f WHD'!N$13&lt;&gt;"",SUMIF($K$45:$K$108,"="&amp;G$221,$I$45:$I$108)+SUMIF($J$45:$J$108,"="&amp;G$221,$I$45:$I$108),"")</f>
        <v>0</v>
      </c>
      <c r="H225" s="163">
        <f>IF('3f WHD'!O$13&lt;&gt;"",SUMIF($K$45:$K$108,"="&amp;H$221,$I$45:$I$108)+SUMIF($J$45:$J$108,"="&amp;H$221,$I$45:$I$108),"")</f>
        <v>0</v>
      </c>
      <c r="I225" s="164"/>
      <c r="J225" s="163">
        <f>IF('3f WHD'!Q$13&lt;&gt;"",SUMIF($K$45:$K$108,"="&amp;J$221,$I$45:$I$108)+SUMIF($J$45:$J$108,"="&amp;J$221,$I$45:$I$108),"")</f>
        <v>0</v>
      </c>
      <c r="K225" s="163">
        <f>IF('3f WHD'!R$13&lt;&gt;"",SUMIF($K$45:$K$108,"="&amp;K$221,$I$45:$I$108)+SUMIF($J$45:$J$108,"="&amp;K$221,$I$45:$I$108),"")</f>
        <v>0</v>
      </c>
      <c r="L225" s="163">
        <f>IF('3f WHD'!S$13&lt;&gt;"",SUMIF($K$45:$K$108,"="&amp;L$221,$I$45:$I$108)+SUMIF($J$45:$J$108,"="&amp;L$221,$I$45:$I$108),"")</f>
        <v>0</v>
      </c>
      <c r="M225" s="163">
        <f>IF('3f WHD'!T$13&lt;&gt;"",SUMIF($K$45:$K$108,"="&amp;M$221,$I$45:$I$108)+SUMIF($J$45:$J$108,"="&amp;M$221,$I$45:$I$108),"")</f>
        <v>4430396.3839999996</v>
      </c>
      <c r="N225" s="163">
        <f>IF('3f WHD'!U$13&lt;&gt;"",SUMIF($K$45:$K$108,"="&amp;N$221,$I$45:$I$108)+SUMIF($J$45:$J$108,"="&amp;N$221,$I$45:$I$108),"")</f>
        <v>8736597.3889999986</v>
      </c>
      <c r="O225" s="163">
        <f>IF('3f WHD'!V$13&lt;&gt;"",SUMIF($K$45:$K$108,"="&amp;O$221,$I$45:$I$108)+SUMIF($J$45:$J$108,"="&amp;O$221,$I$45:$I$108),"")</f>
        <v>8423668.2469999995</v>
      </c>
      <c r="P225" s="163">
        <f>IF('3f WHD'!W$13&lt;&gt;"",SUMIF($K$45:$K$108,"="&amp;P$221,$I$45:$I$108)+SUMIF($J$45:$J$108,"="&amp;P$221,$I$45:$I$108),"")</f>
        <v>8798806.6639999989</v>
      </c>
      <c r="Q225" s="163">
        <f>IF('3f WHD'!X$13&lt;&gt;"",SUMIF($K$45:$K$108,"="&amp;Q$221,$I$45:$I$108)+SUMIF($J$45:$J$108,"="&amp;Q$221,$I$45:$I$108),"")</f>
        <v>9639861.3670000006</v>
      </c>
      <c r="R225" s="164"/>
      <c r="S225" s="163">
        <f>IF('3f WHD'!AA$13&lt;&gt;"",SUMIF($K$45:$K$108,"="&amp;T$221,$I$45:$I$108)+SUMIF($J$45:$J$108,"="&amp;T$221,$I$45:$I$108),"")</f>
        <v>9867391.9450000003</v>
      </c>
      <c r="T225" s="163">
        <f>IF('3f WHD'!AA$13&lt;&gt;"",SUMIF($K$45:$K$108,"="&amp;T$221,$I$45:$I$108)+SUMIF($J$45:$J$108,"="&amp;T$221,$I$45:$I$108),"")</f>
        <v>9867391.9450000003</v>
      </c>
      <c r="U225" s="163">
        <f>IF('3f WHD'!AC$13&lt;&gt;"",SUMIF($K$45:$K$108,"="&amp;V$221,$I$45:$I$108)+SUMIF($J$45:$J$108,"="&amp;V$221,$I$45:$I$108),"")</f>
        <v>9655302</v>
      </c>
      <c r="V225" s="163">
        <f>IF('3f WHD'!AC$13&lt;&gt;"",SUMIF($K$45:$K$108,"="&amp;V$221,$I$45:$I$108)+SUMIF($J$45:$J$108,"="&amp;V$221,$I$45:$I$108),"")</f>
        <v>9655302</v>
      </c>
      <c r="W225" s="163">
        <f>IF('3f WHD'!AD$13&lt;&gt;"",SUMIF($K$45:$K$108,"="&amp;W$221,$I$45:$I$108)+SUMIF($J$45:$J$108,"="&amp;W$221,$I$45:$I$108),"")</f>
        <v>9404573</v>
      </c>
      <c r="X225" s="163">
        <f>IF('3f WHD'!AE$13&lt;&gt;"",SUMIF($K$45:$K$108,"="&amp;X$221,$I$45:$I$108)+SUMIF($J$45:$J$108,"="&amp;X$221,$I$45:$I$108),"")</f>
        <v>9404573</v>
      </c>
      <c r="Y225" s="163">
        <f>IF('3f WHD'!AF$13&lt;&gt;"",SUMIF($K$45:$K$108,"="&amp;Y$221,$I$45:$I$108)+SUMIF($J$45:$J$108,"="&amp;Y$221,$I$45:$I$108),"")</f>
        <v>9400038</v>
      </c>
      <c r="Z225" s="163">
        <f>IF('3f WHD'!AG$13&lt;&gt;"",SUMIF($K$45:$K$108,"="&amp;Z$221,$I$45:$I$108)+SUMIF($J$45:$J$108,"="&amp;Z$221,$I$45:$I$108),"")</f>
        <v>9400038</v>
      </c>
      <c r="AA225" s="163">
        <f>IF('3f WHD'!AH$13&lt;&gt;"",SUMIF($K$45:$K$108,"="&amp;AA$221,$I$45:$I$108)+SUMIF($J$45:$J$108,"="&amp;AA$221,$I$45:$I$108),"")</f>
        <v>9417916</v>
      </c>
      <c r="AB225" s="163">
        <f>IF('3f WHD'!AI$13&lt;&gt;"",SUMIF($K$45:$K$108,"="&amp;AB$221,$I$45:$I$108)+SUMIF($J$45:$J$108,"="&amp;AB$221,$I$45:$I$108),"")</f>
        <v>9417916</v>
      </c>
      <c r="AC225" s="163">
        <f>IF('3f WHD'!AJ$13&lt;&gt;"",SUMIF($K$45:$K$108,"="&amp;AC$221,$I$45:$I$108)+SUMIF($J$45:$J$108,"="&amp;AC$221,$I$45:$I$108),"")</f>
        <v>10529633</v>
      </c>
      <c r="AD225" s="163" t="str">
        <f>IF('3f WHD'!AK$13&lt;&gt;"",SUMIF($K$45:$K$108,"="&amp;AD$221,$I$45:$I$108)+SUMIF($J$45:$J$108,"="&amp;AD$221,$I$45:$I$108),"")</f>
        <v/>
      </c>
      <c r="AE225" s="163" t="str">
        <f>IF('3f WHD'!AL$13&lt;&gt;"",SUMIF($K$45:$K$108,"="&amp;AE$221,$I$45:$I$108)+SUMIF($J$45:$J$108,"="&amp;AE$221,$I$45:$I$108),"")</f>
        <v/>
      </c>
      <c r="AF225" s="163" t="str">
        <f>IF('3f WHD'!AM$13&lt;&gt;"",SUMIF($K$45:$K$108,"="&amp;AF$221,$I$45:$I$108)+SUMIF($J$45:$J$108,"="&amp;AF$221,$I$45:$I$108),"")</f>
        <v/>
      </c>
      <c r="AG225" s="163" t="str">
        <f>IF('3f WHD'!AN$13&lt;&gt;"",SUMIF($K$45:$K$108,"="&amp;AG$221,$I$45:$I$108)+SUMIF($J$45:$J$108,"="&amp;AG$221,$I$45:$I$108),"")</f>
        <v/>
      </c>
      <c r="AH225" s="163" t="str">
        <f>IF('3f WHD'!AO$13&lt;&gt;"",SUMIF($K$45:$K$108,"="&amp;AH$221,$I$45:$I$108)+SUMIF($J$45:$J$108,"="&amp;AH$221,$I$45:$I$108),"")</f>
        <v/>
      </c>
      <c r="AI225" s="163" t="str">
        <f>IF('3f WHD'!AP$13&lt;&gt;"",SUMIF($K$45:$K$108,"="&amp;AI$221,$I$45:$I$108)+SUMIF($J$45:$J$108,"="&amp;AI$221,$I$45:$I$108),"")</f>
        <v/>
      </c>
      <c r="AJ225" s="163" t="str">
        <f>IF('3f WHD'!AQ$13&lt;&gt;"",SUMIF($K$45:$K$108,"="&amp;AJ$221,$I$45:$I$108)+SUMIF($J$45:$J$108,"="&amp;AJ$221,$I$45:$I$108),"")</f>
        <v/>
      </c>
      <c r="AK225" s="163" t="str">
        <f>IF('3f WHD'!AR$13&lt;&gt;"",SUMIF($K$45:$K$108,"="&amp;AK$221,$I$45:$I$108)+SUMIF($J$45:$J$108,"="&amp;AK$221,$I$45:$I$108),"")</f>
        <v/>
      </c>
      <c r="AL225" s="163" t="str">
        <f>IF('3f WHD'!AS$13&lt;&gt;"",SUMIF($K$45:$K$108,"="&amp;AL$221,$I$45:$I$108)+SUMIF($J$45:$J$108,"="&amp;AL$221,$I$45:$I$108),"")</f>
        <v/>
      </c>
      <c r="AM225" s="163" t="str">
        <f>IF('3f WHD'!AT$13&lt;&gt;"",SUMIF($K$45:$K$108,"="&amp;AM$221,$I$45:$I$108)+SUMIF($J$45:$J$108,"="&amp;AM$221,$I$45:$I$108),"")</f>
        <v/>
      </c>
      <c r="AN225" s="163" t="str">
        <f>IF('3f WHD'!AU$13&lt;&gt;"",SUMIF($K$45:$K$108,"="&amp;AN$221,$I$45:$I$108)+SUMIF($J$45:$J$108,"="&amp;AN$221,$I$45:$I$108),"")</f>
        <v/>
      </c>
      <c r="AO225" s="163" t="str">
        <f>IF('3f WHD'!AV$13&lt;&gt;"",SUMIF($K$45:$K$108,"="&amp;AO$221,$I$45:$I$108)+SUMIF($J$45:$J$108,"="&amp;AO$221,$I$45:$I$108),"")</f>
        <v/>
      </c>
      <c r="AP225" s="163" t="str">
        <f>IF('3f WHD'!AW$13&lt;&gt;"",SUMIF($K$45:$K$108,"="&amp;AP$221,$I$45:$I$108)+SUMIF($J$45:$J$108,"="&amp;AP$221,$I$45:$I$108),"")</f>
        <v/>
      </c>
      <c r="AQ225" s="163" t="str">
        <f>IF('3f WHD'!AX$13&lt;&gt;"",SUMIF($K$45:$K$108,"="&amp;AQ$221,$I$45:$I$108)+SUMIF($J$45:$J$108,"="&amp;AQ$221,$I$45:$I$108),"")</f>
        <v/>
      </c>
      <c r="AR225" s="163" t="str">
        <f>IF('3f WHD'!AY$13&lt;&gt;"",SUMIF($K$45:$K$108,"="&amp;AR$221,$I$45:$I$108)+SUMIF($J$45:$J$108,"="&amp;AR$221,$I$45:$I$108),"")</f>
        <v/>
      </c>
      <c r="AS225" s="163" t="str">
        <f>IF('3f WHD'!AZ$13&lt;&gt;"",SUMIF($K$45:$K$108,"="&amp;AS$221,$I$45:$I$108)+SUMIF($J$45:$J$108,"="&amp;AS$221,$I$45:$I$108),"")</f>
        <v/>
      </c>
      <c r="AT225" s="163" t="str">
        <f>IF('3f WHD'!BA$13&lt;&gt;"",SUMIF($K$45:$K$108,"="&amp;AT$221,$I$45:$I$108)+SUMIF($J$45:$J$108,"="&amp;AT$221,$I$45:$I$108),"")</f>
        <v/>
      </c>
      <c r="AU225" s="163" t="str">
        <f>IF('3f WHD'!BB$13&lt;&gt;"",SUMIF($K$45:$K$108,"="&amp;AU$221,$I$45:$I$108)+SUMIF($J$45:$J$108,"="&amp;AU$221,$I$45:$I$108),"")</f>
        <v/>
      </c>
      <c r="AV225" s="163" t="str">
        <f>IF('3f WHD'!BC$13&lt;&gt;"",SUMIF($K$45:$K$108,"="&amp;AV$221,$I$45:$I$108)+SUMIF($J$45:$J$108,"="&amp;AV$221,$I$45:$I$108),"")</f>
        <v/>
      </c>
      <c r="AW225" s="163" t="str">
        <f>IF('3f WHD'!BD$13&lt;&gt;"",SUMIF($K$45:$K$108,"="&amp;AW$221,$I$45:$I$108)+SUMIF($J$45:$J$108,"="&amp;AW$221,$I$45:$I$108),"")</f>
        <v/>
      </c>
      <c r="AX225" s="163" t="str">
        <f>IF('3f WHD'!BE$13&lt;&gt;"",SUMIF($K$45:$K$108,"="&amp;AX$221,$I$45:$I$108)+SUMIF($J$45:$J$108,"="&amp;AX$221,$I$45:$I$108),"")</f>
        <v/>
      </c>
      <c r="AY225" s="163" t="str">
        <f>IF('3f WHD'!BF$13&lt;&gt;"",SUMIF($K$45:$K$108,"="&amp;AY$221,$I$45:$I$108)+SUMIF($J$45:$J$108,"="&amp;AY$221,$I$45:$I$108),"")</f>
        <v/>
      </c>
    </row>
    <row r="226" spans="3:51"/>
    <row r="227" spans="3:51"/>
    <row r="228" spans="3:51" ht="55.5" customHeight="1">
      <c r="C228" s="156" t="s">
        <v>474</v>
      </c>
      <c r="D228" s="199">
        <f>IFERROR(D222/(D223-D224-D225),"-")</f>
        <v>3.86178509945083</v>
      </c>
      <c r="E228" s="199">
        <f t="shared" ref="E228:Q228" si="69">IFERROR(E222/(E223-E224-E225),"-")</f>
        <v>4.3798119791184789</v>
      </c>
      <c r="F228" s="199">
        <f t="shared" si="69"/>
        <v>4.6943384228877969</v>
      </c>
      <c r="G228" s="199">
        <f t="shared" si="69"/>
        <v>5.0898553557427864</v>
      </c>
      <c r="H228" s="199">
        <f t="shared" si="69"/>
        <v>5.2170245185345925</v>
      </c>
      <c r="I228" s="164"/>
      <c r="J228" s="199">
        <f t="shared" si="69"/>
        <v>5.2170245185345925</v>
      </c>
      <c r="K228" s="199">
        <f t="shared" si="69"/>
        <v>5.4382114342696974</v>
      </c>
      <c r="L228" s="199">
        <f t="shared" si="69"/>
        <v>5.6660086487823103</v>
      </c>
      <c r="M228" s="199">
        <f t="shared" si="69"/>
        <v>5.9299995528126548</v>
      </c>
      <c r="N228" s="199">
        <f t="shared" si="69"/>
        <v>6.0384303183314465</v>
      </c>
      <c r="O228" s="171">
        <f t="shared" si="69"/>
        <v>6.8501864450773278</v>
      </c>
      <c r="P228" s="171">
        <f t="shared" si="69"/>
        <v>6.8480043107034856</v>
      </c>
      <c r="Q228" s="171">
        <f t="shared" si="69"/>
        <v>6.0338953603312691</v>
      </c>
      <c r="R228" s="164"/>
      <c r="S228" s="163">
        <f>IFERROR(T222/(T223-T224-T225),"-")</f>
        <v>5.6258217510753665</v>
      </c>
      <c r="T228" s="171">
        <f>IFERROR(T222/(T223-T224-T225),"-")</f>
        <v>5.6258217510753665</v>
      </c>
      <c r="U228" s="171">
        <f>IFERROR(V222/(V223-V224-V225),"-")</f>
        <v>6.4495151998345062</v>
      </c>
      <c r="V228" s="171">
        <f>IFERROR(V222/(V223-V224-V225),"-")</f>
        <v>6.4495151998345062</v>
      </c>
      <c r="W228" s="171">
        <f t="shared" ref="W228:AY228" si="70">IFERROR(W222/(W223-W224-W225),"-")</f>
        <v>7.0332667280287327</v>
      </c>
      <c r="X228" s="171">
        <f t="shared" si="70"/>
        <v>7.0332667280287327</v>
      </c>
      <c r="Y228" s="171">
        <f t="shared" si="70"/>
        <v>7.6390917056492249</v>
      </c>
      <c r="Z228" s="171">
        <f t="shared" si="70"/>
        <v>7.6390917056492249</v>
      </c>
      <c r="AA228" s="171">
        <f t="shared" si="70"/>
        <v>7.3166734556066801</v>
      </c>
      <c r="AB228" s="171">
        <f t="shared" si="70"/>
        <v>7.3166734556066801</v>
      </c>
      <c r="AC228" s="171">
        <f t="shared" si="70"/>
        <v>7.5328580913997616</v>
      </c>
      <c r="AD228" s="171" t="str">
        <f t="shared" si="70"/>
        <v>-</v>
      </c>
      <c r="AE228" s="171" t="str">
        <f t="shared" si="70"/>
        <v>-</v>
      </c>
      <c r="AF228" s="171" t="str">
        <f t="shared" si="70"/>
        <v>-</v>
      </c>
      <c r="AG228" s="171" t="str">
        <f t="shared" si="70"/>
        <v>-</v>
      </c>
      <c r="AH228" s="171" t="str">
        <f t="shared" si="70"/>
        <v>-</v>
      </c>
      <c r="AI228" s="171" t="str">
        <f t="shared" si="70"/>
        <v>-</v>
      </c>
      <c r="AJ228" s="171" t="str">
        <f t="shared" si="70"/>
        <v>-</v>
      </c>
      <c r="AK228" s="171" t="str">
        <f t="shared" si="70"/>
        <v>-</v>
      </c>
      <c r="AL228" s="171" t="str">
        <f t="shared" si="70"/>
        <v>-</v>
      </c>
      <c r="AM228" s="171" t="str">
        <f t="shared" si="70"/>
        <v>-</v>
      </c>
      <c r="AN228" s="171" t="str">
        <f t="shared" si="70"/>
        <v>-</v>
      </c>
      <c r="AO228" s="171" t="str">
        <f t="shared" si="70"/>
        <v>-</v>
      </c>
      <c r="AP228" s="171" t="str">
        <f t="shared" si="70"/>
        <v>-</v>
      </c>
      <c r="AQ228" s="171" t="str">
        <f t="shared" si="70"/>
        <v>-</v>
      </c>
      <c r="AR228" s="171" t="str">
        <f t="shared" si="70"/>
        <v>-</v>
      </c>
      <c r="AS228" s="171" t="str">
        <f t="shared" si="70"/>
        <v>-</v>
      </c>
      <c r="AT228" s="171" t="str">
        <f t="shared" si="70"/>
        <v>-</v>
      </c>
      <c r="AU228" s="171" t="str">
        <f t="shared" si="70"/>
        <v>-</v>
      </c>
      <c r="AV228" s="171" t="str">
        <f t="shared" si="70"/>
        <v>-</v>
      </c>
      <c r="AW228" s="171" t="str">
        <f t="shared" si="70"/>
        <v>-</v>
      </c>
      <c r="AX228" s="171" t="str">
        <f t="shared" si="70"/>
        <v>-</v>
      </c>
      <c r="AY228" s="171" t="str">
        <f t="shared" si="70"/>
        <v>-</v>
      </c>
    </row>
    <row r="229" spans="3:51">
      <c r="V229" s="261"/>
    </row>
    <row r="230" spans="3:51"/>
    <row r="231" spans="3:51"/>
  </sheetData>
  <mergeCells count="4">
    <mergeCell ref="B3:O3"/>
    <mergeCell ref="C217:C218"/>
    <mergeCell ref="D217:N217"/>
    <mergeCell ref="D218:N218"/>
  </mergeCells>
  <phoneticPr fontId="189"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4375" customWidth="1"/>
    <col min="4" max="4" width="21.15234375" customWidth="1"/>
    <col min="5" max="5" width="15.61328125"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4609375" customWidth="1"/>
    <col min="27" max="58" width="15.61328125" customWidth="1"/>
    <col min="59" max="16384" width="9.2304687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475</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 r="A3" s="2"/>
      <c r="B3" s="368" t="s">
        <v>476</v>
      </c>
      <c r="C3" s="368"/>
      <c r="D3" s="368"/>
      <c r="E3" s="368"/>
      <c r="F3" s="368"/>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row>
    <row r="6" spans="1:58" ht="12.75" customHeight="1">
      <c r="A6" s="14"/>
      <c r="B6" s="355" t="s">
        <v>43</v>
      </c>
      <c r="C6" s="412" t="s">
        <v>59</v>
      </c>
      <c r="D6" s="413" t="s">
        <v>290</v>
      </c>
      <c r="E6" s="412" t="s">
        <v>96</v>
      </c>
      <c r="F6" s="372"/>
      <c r="G6" s="28"/>
      <c r="H6" s="386" t="s">
        <v>97</v>
      </c>
      <c r="I6" s="387"/>
      <c r="J6" s="387"/>
      <c r="K6" s="387"/>
      <c r="L6" s="387"/>
      <c r="M6" s="387"/>
      <c r="N6" s="387"/>
      <c r="O6" s="388"/>
      <c r="P6" s="136"/>
      <c r="Q6" s="229" t="s">
        <v>98</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5"/>
      <c r="C7" s="412"/>
      <c r="D7" s="413"/>
      <c r="E7" s="412"/>
      <c r="F7" s="372"/>
      <c r="G7" s="28"/>
      <c r="H7" s="356" t="s">
        <v>99</v>
      </c>
      <c r="I7" s="357"/>
      <c r="J7" s="357"/>
      <c r="K7" s="357"/>
      <c r="L7" s="357"/>
      <c r="M7" s="357"/>
      <c r="N7" s="357"/>
      <c r="O7" s="358"/>
      <c r="P7" s="136"/>
      <c r="Q7" s="232" t="s">
        <v>100</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5"/>
      <c r="C8" s="412"/>
      <c r="D8" s="413"/>
      <c r="E8" s="412"/>
      <c r="F8" s="53" t="s">
        <v>101</v>
      </c>
      <c r="G8" s="28"/>
      <c r="H8" s="33" t="s">
        <v>102</v>
      </c>
      <c r="I8" s="33" t="s">
        <v>103</v>
      </c>
      <c r="J8" s="33" t="s">
        <v>104</v>
      </c>
      <c r="K8" s="33" t="s">
        <v>105</v>
      </c>
      <c r="L8" s="33" t="s">
        <v>106</v>
      </c>
      <c r="M8" s="34" t="s">
        <v>107</v>
      </c>
      <c r="N8" s="33" t="s">
        <v>108</v>
      </c>
      <c r="O8" s="33" t="s">
        <v>109</v>
      </c>
      <c r="P8" s="28"/>
      <c r="Q8" s="29" t="s">
        <v>110</v>
      </c>
      <c r="R8" s="29" t="s">
        <v>111</v>
      </c>
      <c r="S8" s="29" t="s">
        <v>112</v>
      </c>
      <c r="T8" s="35" t="s">
        <v>113</v>
      </c>
      <c r="U8" s="29" t="s">
        <v>114</v>
      </c>
      <c r="V8" s="29" t="s">
        <v>115</v>
      </c>
      <c r="W8" s="29" t="s">
        <v>116</v>
      </c>
      <c r="X8" s="29" t="s">
        <v>117</v>
      </c>
      <c r="Y8" s="28"/>
      <c r="Z8" s="29" t="s">
        <v>118</v>
      </c>
      <c r="AA8" s="29" t="s">
        <v>118</v>
      </c>
      <c r="AB8" s="29" t="s">
        <v>119</v>
      </c>
      <c r="AC8" s="29" t="s">
        <v>119</v>
      </c>
      <c r="AD8" s="264" t="s">
        <v>120</v>
      </c>
      <c r="AE8" s="264" t="s">
        <v>120</v>
      </c>
      <c r="AF8" s="265" t="s">
        <v>121</v>
      </c>
      <c r="AG8" s="263" t="s">
        <v>121</v>
      </c>
      <c r="AH8" s="263" t="s">
        <v>122</v>
      </c>
      <c r="AI8" s="263" t="s">
        <v>122</v>
      </c>
      <c r="AJ8" s="263" t="s">
        <v>123</v>
      </c>
      <c r="AK8" s="263" t="s">
        <v>123</v>
      </c>
      <c r="AL8" s="263" t="s">
        <v>124</v>
      </c>
      <c r="AM8" s="263" t="s">
        <v>124</v>
      </c>
      <c r="AN8" s="263" t="s">
        <v>125</v>
      </c>
      <c r="AO8" s="263" t="s">
        <v>125</v>
      </c>
      <c r="AP8" s="263" t="s">
        <v>126</v>
      </c>
      <c r="AQ8" s="263" t="s">
        <v>126</v>
      </c>
      <c r="AR8" s="263" t="s">
        <v>127</v>
      </c>
      <c r="AS8" s="263" t="s">
        <v>127</v>
      </c>
      <c r="AT8" s="263" t="s">
        <v>128</v>
      </c>
      <c r="AU8" s="263" t="s">
        <v>128</v>
      </c>
      <c r="AV8" s="263" t="s">
        <v>129</v>
      </c>
      <c r="AW8" s="263" t="s">
        <v>129</v>
      </c>
      <c r="AX8" s="263" t="s">
        <v>130</v>
      </c>
      <c r="AY8" s="263" t="s">
        <v>130</v>
      </c>
      <c r="AZ8" s="263" t="s">
        <v>131</v>
      </c>
      <c r="BA8" s="263" t="s">
        <v>131</v>
      </c>
      <c r="BB8" s="263" t="s">
        <v>132</v>
      </c>
      <c r="BC8" s="263" t="s">
        <v>132</v>
      </c>
      <c r="BD8" s="263" t="s">
        <v>133</v>
      </c>
      <c r="BE8" s="263" t="s">
        <v>133</v>
      </c>
      <c r="BF8" s="263" t="s">
        <v>134</v>
      </c>
    </row>
    <row r="9" spans="1:58" ht="25.5" customHeight="1">
      <c r="A9" s="14"/>
      <c r="B9" s="355"/>
      <c r="C9" s="412"/>
      <c r="D9" s="413"/>
      <c r="E9" s="412"/>
      <c r="F9" s="97" t="s">
        <v>101</v>
      </c>
      <c r="G9" s="84"/>
      <c r="H9" s="33" t="s">
        <v>102</v>
      </c>
      <c r="I9" s="33" t="s">
        <v>103</v>
      </c>
      <c r="J9" s="33" t="s">
        <v>104</v>
      </c>
      <c r="K9" s="33" t="s">
        <v>105</v>
      </c>
      <c r="L9" s="33" t="s">
        <v>106</v>
      </c>
      <c r="M9" s="34" t="s">
        <v>107</v>
      </c>
      <c r="N9" s="33" t="s">
        <v>108</v>
      </c>
      <c r="O9" s="33" t="s">
        <v>109</v>
      </c>
      <c r="P9" s="84"/>
      <c r="Q9" s="29" t="s">
        <v>110</v>
      </c>
      <c r="R9" s="29" t="s">
        <v>111</v>
      </c>
      <c r="S9" s="29" t="s">
        <v>112</v>
      </c>
      <c r="T9" s="35" t="s">
        <v>113</v>
      </c>
      <c r="U9" s="29" t="s">
        <v>114</v>
      </c>
      <c r="V9" s="29" t="s">
        <v>115</v>
      </c>
      <c r="W9" s="29" t="s">
        <v>116</v>
      </c>
      <c r="X9" s="29" t="s">
        <v>117</v>
      </c>
      <c r="Y9" s="84"/>
      <c r="Z9" s="29" t="s">
        <v>118</v>
      </c>
      <c r="AA9" s="29" t="s">
        <v>135</v>
      </c>
      <c r="AB9" s="29" t="s">
        <v>119</v>
      </c>
      <c r="AC9" s="29" t="s">
        <v>136</v>
      </c>
      <c r="AD9" s="29" t="s">
        <v>137</v>
      </c>
      <c r="AE9" s="29" t="s">
        <v>138</v>
      </c>
      <c r="AF9" s="29" t="s">
        <v>139</v>
      </c>
      <c r="AG9" s="29" t="s">
        <v>140</v>
      </c>
      <c r="AH9" s="29" t="s">
        <v>141</v>
      </c>
      <c r="AI9" s="29" t="s">
        <v>142</v>
      </c>
      <c r="AJ9" s="29" t="s">
        <v>143</v>
      </c>
      <c r="AK9" s="29" t="s">
        <v>144</v>
      </c>
      <c r="AL9" s="29" t="s">
        <v>145</v>
      </c>
      <c r="AM9" s="29" t="s">
        <v>146</v>
      </c>
      <c r="AN9" s="29" t="s">
        <v>147</v>
      </c>
      <c r="AO9" s="29" t="s">
        <v>148</v>
      </c>
      <c r="AP9" s="29" t="s">
        <v>149</v>
      </c>
      <c r="AQ9" s="29" t="s">
        <v>150</v>
      </c>
      <c r="AR9" s="29" t="s">
        <v>151</v>
      </c>
      <c r="AS9" s="29" t="s">
        <v>152</v>
      </c>
      <c r="AT9" s="29" t="s">
        <v>153</v>
      </c>
      <c r="AU9" s="29" t="s">
        <v>154</v>
      </c>
      <c r="AV9" s="29" t="s">
        <v>155</v>
      </c>
      <c r="AW9" s="29" t="s">
        <v>156</v>
      </c>
      <c r="AX9" s="29" t="s">
        <v>157</v>
      </c>
      <c r="AY9" s="29" t="s">
        <v>158</v>
      </c>
      <c r="AZ9" s="29" t="s">
        <v>159</v>
      </c>
      <c r="BA9" s="29" t="s">
        <v>160</v>
      </c>
      <c r="BB9" s="29" t="s">
        <v>161</v>
      </c>
      <c r="BC9" s="29" t="s">
        <v>162</v>
      </c>
      <c r="BD9" s="29" t="s">
        <v>163</v>
      </c>
      <c r="BE9" s="29" t="s">
        <v>164</v>
      </c>
      <c r="BF9" s="29" t="s">
        <v>165</v>
      </c>
    </row>
    <row r="10" spans="1:58" ht="30" customHeight="1">
      <c r="A10" s="14"/>
      <c r="B10" s="355"/>
      <c r="C10" s="412"/>
      <c r="D10" s="413"/>
      <c r="E10" s="412"/>
      <c r="F10" s="53" t="s">
        <v>166</v>
      </c>
      <c r="G10" s="28"/>
      <c r="H10" s="31" t="s">
        <v>167</v>
      </c>
      <c r="I10" s="31" t="s">
        <v>168</v>
      </c>
      <c r="J10" s="31" t="s">
        <v>169</v>
      </c>
      <c r="K10" s="31" t="s">
        <v>170</v>
      </c>
      <c r="L10" s="31" t="s">
        <v>171</v>
      </c>
      <c r="M10" s="32" t="s">
        <v>172</v>
      </c>
      <c r="N10" s="31" t="s">
        <v>173</v>
      </c>
      <c r="O10" s="31" t="s">
        <v>174</v>
      </c>
      <c r="P10" s="28"/>
      <c r="Q10" s="31" t="s">
        <v>175</v>
      </c>
      <c r="R10" s="31" t="s">
        <v>176</v>
      </c>
      <c r="S10" s="31" t="s">
        <v>177</v>
      </c>
      <c r="T10" s="36" t="s">
        <v>178</v>
      </c>
      <c r="U10" s="31" t="s">
        <v>179</v>
      </c>
      <c r="V10" s="31" t="s">
        <v>180</v>
      </c>
      <c r="W10" s="31" t="s">
        <v>181</v>
      </c>
      <c r="X10" s="31" t="s">
        <v>182</v>
      </c>
      <c r="Y10" s="28"/>
      <c r="Z10" s="31" t="s">
        <v>183</v>
      </c>
      <c r="AA10" s="31" t="s">
        <v>184</v>
      </c>
      <c r="AB10" s="31" t="s">
        <v>185</v>
      </c>
      <c r="AC10" s="31" t="s">
        <v>186</v>
      </c>
      <c r="AD10" s="31" t="s">
        <v>187</v>
      </c>
      <c r="AE10" s="31" t="s">
        <v>188</v>
      </c>
      <c r="AF10" s="31" t="s">
        <v>189</v>
      </c>
      <c r="AG10" s="31" t="s">
        <v>190</v>
      </c>
      <c r="AH10" s="31" t="s">
        <v>191</v>
      </c>
      <c r="AI10" s="31" t="s">
        <v>192</v>
      </c>
      <c r="AJ10" s="31" t="s">
        <v>193</v>
      </c>
      <c r="AK10" s="31" t="s">
        <v>194</v>
      </c>
      <c r="AL10" s="31" t="s">
        <v>195</v>
      </c>
      <c r="AM10" s="31" t="s">
        <v>196</v>
      </c>
      <c r="AN10" s="31" t="s">
        <v>197</v>
      </c>
      <c r="AO10" s="31" t="s">
        <v>198</v>
      </c>
      <c r="AP10" s="31" t="s">
        <v>199</v>
      </c>
      <c r="AQ10" s="31" t="s">
        <v>200</v>
      </c>
      <c r="AR10" s="31" t="s">
        <v>201</v>
      </c>
      <c r="AS10" s="31" t="s">
        <v>202</v>
      </c>
      <c r="AT10" s="31" t="s">
        <v>203</v>
      </c>
      <c r="AU10" s="31" t="s">
        <v>204</v>
      </c>
      <c r="AV10" s="31" t="s">
        <v>205</v>
      </c>
      <c r="AW10" s="31" t="s">
        <v>206</v>
      </c>
      <c r="AX10" s="31" t="s">
        <v>207</v>
      </c>
      <c r="AY10" s="31" t="s">
        <v>208</v>
      </c>
      <c r="AZ10" s="31" t="s">
        <v>209</v>
      </c>
      <c r="BA10" s="31" t="s">
        <v>210</v>
      </c>
      <c r="BB10" s="31" t="s">
        <v>211</v>
      </c>
      <c r="BC10" s="31" t="s">
        <v>212</v>
      </c>
      <c r="BD10" s="31" t="s">
        <v>213</v>
      </c>
      <c r="BE10" s="31" t="s">
        <v>214</v>
      </c>
      <c r="BF10" s="31" t="s">
        <v>215</v>
      </c>
    </row>
    <row r="11" spans="1:58" ht="12.75" customHeight="1">
      <c r="A11" s="14"/>
      <c r="B11" s="355"/>
      <c r="C11" s="412"/>
      <c r="D11" s="413"/>
      <c r="E11" s="412"/>
      <c r="F11" s="54" t="s">
        <v>477</v>
      </c>
      <c r="G11" s="28"/>
      <c r="H11" s="29" t="s">
        <v>217</v>
      </c>
      <c r="I11" s="29" t="s">
        <v>217</v>
      </c>
      <c r="J11" s="29" t="s">
        <v>218</v>
      </c>
      <c r="K11" s="29" t="s">
        <v>218</v>
      </c>
      <c r="L11" s="29" t="s">
        <v>219</v>
      </c>
      <c r="M11" s="30" t="s">
        <v>219</v>
      </c>
      <c r="N11" s="29" t="s">
        <v>220</v>
      </c>
      <c r="O11" s="29" t="s">
        <v>220</v>
      </c>
      <c r="P11" s="28"/>
      <c r="Q11" s="29" t="s">
        <v>221</v>
      </c>
      <c r="R11" s="29" t="s">
        <v>222</v>
      </c>
      <c r="S11" s="29" t="s">
        <v>222</v>
      </c>
      <c r="T11" s="35" t="s">
        <v>223</v>
      </c>
      <c r="U11" s="29" t="s">
        <v>223</v>
      </c>
      <c r="V11" s="29" t="s">
        <v>224</v>
      </c>
      <c r="W11" s="29" t="s">
        <v>224</v>
      </c>
      <c r="X11" s="29" t="s">
        <v>225</v>
      </c>
      <c r="Y11" s="28"/>
      <c r="Z11" s="29" t="s">
        <v>225</v>
      </c>
      <c r="AA11" s="29" t="s">
        <v>225</v>
      </c>
      <c r="AB11" s="29" t="s">
        <v>226</v>
      </c>
      <c r="AC11" s="29" t="s">
        <v>226</v>
      </c>
      <c r="AD11" s="29" t="s">
        <v>226</v>
      </c>
      <c r="AE11" s="29" t="s">
        <v>226</v>
      </c>
      <c r="AF11" s="180" t="s">
        <v>227</v>
      </c>
      <c r="AG11" s="180" t="s">
        <v>227</v>
      </c>
      <c r="AH11" s="180" t="s">
        <v>227</v>
      </c>
      <c r="AI11" s="180" t="s">
        <v>227</v>
      </c>
      <c r="AJ11" s="180" t="s">
        <v>228</v>
      </c>
      <c r="AK11" s="180" t="s">
        <v>228</v>
      </c>
      <c r="AL11" s="180" t="s">
        <v>228</v>
      </c>
      <c r="AM11" s="180" t="s">
        <v>228</v>
      </c>
      <c r="AN11" s="180" t="s">
        <v>229</v>
      </c>
      <c r="AO11" s="180" t="s">
        <v>229</v>
      </c>
      <c r="AP11" s="180" t="s">
        <v>229</v>
      </c>
      <c r="AQ11" s="180" t="s">
        <v>229</v>
      </c>
      <c r="AR11" s="180" t="s">
        <v>230</v>
      </c>
      <c r="AS11" s="180" t="s">
        <v>230</v>
      </c>
      <c r="AT11" s="180" t="s">
        <v>230</v>
      </c>
      <c r="AU11" s="180" t="s">
        <v>230</v>
      </c>
      <c r="AV11" s="180" t="s">
        <v>231</v>
      </c>
      <c r="AW11" s="180" t="s">
        <v>231</v>
      </c>
      <c r="AX11" s="180" t="s">
        <v>231</v>
      </c>
      <c r="AY11" s="180" t="s">
        <v>231</v>
      </c>
      <c r="AZ11" s="180" t="s">
        <v>232</v>
      </c>
      <c r="BA11" s="180" t="s">
        <v>232</v>
      </c>
      <c r="BB11" s="180" t="s">
        <v>232</v>
      </c>
      <c r="BC11" s="180" t="s">
        <v>232</v>
      </c>
      <c r="BD11" s="180" t="s">
        <v>233</v>
      </c>
      <c r="BE11" s="180" t="s">
        <v>233</v>
      </c>
      <c r="BF11" s="180" t="s">
        <v>233</v>
      </c>
    </row>
    <row r="12" spans="1:58" ht="13.5">
      <c r="A12" s="14"/>
      <c r="B12" s="410" t="s">
        <v>71</v>
      </c>
      <c r="C12" s="411"/>
      <c r="D12" s="411"/>
      <c r="E12" s="411"/>
      <c r="F12" s="411"/>
      <c r="G12" s="28"/>
      <c r="H12" s="48"/>
      <c r="I12" s="48"/>
      <c r="J12" s="48"/>
      <c r="K12" s="48"/>
      <c r="L12" s="48"/>
      <c r="M12" s="49"/>
      <c r="N12" s="48"/>
      <c r="O12" s="48"/>
      <c r="P12" s="28"/>
      <c r="Q12" s="48"/>
      <c r="R12" s="48"/>
      <c r="S12" s="48"/>
      <c r="T12" s="50"/>
      <c r="U12" s="48"/>
      <c r="V12" s="48"/>
      <c r="W12" s="48"/>
      <c r="X12" s="48"/>
      <c r="Y12" s="2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4" customFormat="1" ht="13.5">
      <c r="A13" s="55"/>
      <c r="B13" s="26" t="s">
        <v>478</v>
      </c>
      <c r="C13" s="26"/>
      <c r="D13" s="202" t="s">
        <v>355</v>
      </c>
      <c r="E13" s="3" t="s">
        <v>479</v>
      </c>
      <c r="F13" s="495"/>
      <c r="G13" s="28"/>
      <c r="H13" s="489"/>
      <c r="I13" s="490"/>
      <c r="J13" s="490"/>
      <c r="K13" s="490"/>
      <c r="L13" s="490"/>
      <c r="M13" s="490"/>
      <c r="N13" s="490"/>
      <c r="O13" s="491"/>
      <c r="P13" s="28"/>
      <c r="Q13" s="489"/>
      <c r="R13" s="490"/>
      <c r="S13" s="490"/>
      <c r="T13" s="490"/>
      <c r="U13" s="490"/>
      <c r="V13" s="490"/>
      <c r="W13" s="491"/>
      <c r="X13" s="217">
        <v>0.57599999999999996</v>
      </c>
      <c r="Y13" s="28"/>
      <c r="Z13" s="248">
        <v>0.57599999999999996</v>
      </c>
      <c r="AA13" s="248">
        <v>0.57599999999999996</v>
      </c>
      <c r="AB13" s="209">
        <v>0.122</v>
      </c>
      <c r="AC13" s="209">
        <v>0.122</v>
      </c>
      <c r="AD13" s="209">
        <v>0.122</v>
      </c>
      <c r="AE13" s="209">
        <v>0.122</v>
      </c>
      <c r="AF13" s="209">
        <v>0.105</v>
      </c>
      <c r="AG13" s="209">
        <v>0.105</v>
      </c>
      <c r="AH13" s="209">
        <v>0.105</v>
      </c>
      <c r="AI13" s="209">
        <v>0.105</v>
      </c>
      <c r="AJ13" s="209">
        <v>0.82099999999999995</v>
      </c>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row>
    <row r="14" spans="1:58" s="4" customFormat="1" ht="28.5" customHeight="1">
      <c r="A14" s="55"/>
      <c r="B14" s="26" t="s">
        <v>480</v>
      </c>
      <c r="C14" s="220" t="s">
        <v>481</v>
      </c>
      <c r="D14" s="202" t="s">
        <v>355</v>
      </c>
      <c r="E14" s="3" t="s">
        <v>479</v>
      </c>
      <c r="F14" s="496"/>
      <c r="G14" s="28"/>
      <c r="H14" s="492"/>
      <c r="I14" s="493"/>
      <c r="J14" s="493"/>
      <c r="K14" s="493"/>
      <c r="L14" s="493"/>
      <c r="M14" s="493"/>
      <c r="N14" s="493"/>
      <c r="O14" s="494"/>
      <c r="P14" s="28"/>
      <c r="Q14" s="492"/>
      <c r="R14" s="493"/>
      <c r="S14" s="493"/>
      <c r="T14" s="493"/>
      <c r="U14" s="493"/>
      <c r="V14" s="493"/>
      <c r="W14" s="494"/>
      <c r="X14" s="217">
        <v>0.48399999999999999</v>
      </c>
      <c r="Y14" s="28"/>
      <c r="Z14" s="248">
        <v>0.48399999999999999</v>
      </c>
      <c r="AA14" s="248">
        <v>0.48399999999999999</v>
      </c>
      <c r="AB14" s="293"/>
      <c r="AC14" s="487"/>
      <c r="AD14" s="488"/>
      <c r="AE14" s="487"/>
      <c r="AF14" s="488"/>
      <c r="AG14" s="487"/>
      <c r="AH14" s="488"/>
      <c r="AI14" s="487"/>
      <c r="AJ14" s="488"/>
      <c r="AK14" s="487"/>
      <c r="AL14" s="488"/>
      <c r="AM14" s="487"/>
      <c r="AN14" s="488"/>
      <c r="AO14" s="487"/>
      <c r="AP14" s="488"/>
      <c r="AQ14" s="487"/>
      <c r="AR14" s="488"/>
      <c r="AS14" s="487"/>
      <c r="AT14" s="488"/>
      <c r="AU14" s="487"/>
      <c r="AV14" s="488"/>
      <c r="AW14" s="487"/>
      <c r="AX14" s="488"/>
      <c r="AY14" s="487"/>
      <c r="AZ14" s="488"/>
      <c r="BA14" s="487"/>
      <c r="BB14" s="488"/>
      <c r="BC14" s="487"/>
      <c r="BD14" s="488"/>
      <c r="BE14" s="487"/>
      <c r="BF14" s="488"/>
    </row>
    <row r="15" spans="1:58" ht="13.5">
      <c r="A15" s="14"/>
      <c r="B15" s="410" t="s">
        <v>67</v>
      </c>
      <c r="C15" s="411"/>
      <c r="D15" s="411"/>
      <c r="E15" s="411"/>
      <c r="F15" s="411"/>
      <c r="G15" s="28"/>
      <c r="H15" s="214"/>
      <c r="I15" s="14"/>
      <c r="J15" s="14"/>
      <c r="K15" s="14"/>
      <c r="L15" s="14"/>
      <c r="M15" s="14"/>
      <c r="N15" s="14"/>
      <c r="O15" s="213"/>
      <c r="P15" s="212"/>
      <c r="Q15" s="14"/>
      <c r="R15" s="14"/>
      <c r="S15" s="14"/>
      <c r="T15" s="14"/>
      <c r="U15" s="14"/>
      <c r="V15" s="14"/>
      <c r="W15" s="14"/>
      <c r="X15" s="50"/>
      <c r="Y15" s="212"/>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58" ht="13.5">
      <c r="A16" s="14"/>
      <c r="B16" s="446" t="s">
        <v>482</v>
      </c>
      <c r="C16" s="446"/>
      <c r="D16" s="446"/>
      <c r="E16" s="11" t="s">
        <v>483</v>
      </c>
      <c r="F16" s="11"/>
      <c r="G16" s="28"/>
      <c r="H16" s="214"/>
      <c r="I16" s="14"/>
      <c r="J16" s="14"/>
      <c r="K16" s="14"/>
      <c r="L16" s="14"/>
      <c r="M16" s="14"/>
      <c r="N16" s="14"/>
      <c r="O16" s="213"/>
      <c r="P16" s="212"/>
      <c r="Q16" s="14"/>
      <c r="R16" s="14"/>
      <c r="S16" s="14"/>
      <c r="T16" s="14"/>
      <c r="U16" s="14"/>
      <c r="V16" s="14"/>
      <c r="W16" s="14"/>
      <c r="X16" s="5">
        <f>IF(X13="","-",((X13)*365/100)+(X14*122/100))</f>
        <v>2.6928799999999997</v>
      </c>
      <c r="Y16" s="212"/>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f t="shared" ref="AE16:BF16" si="2">IF(AE13="","-",((AE13)*365/100))</f>
        <v>0.44530000000000003</v>
      </c>
      <c r="AF16" s="5">
        <f t="shared" si="2"/>
        <v>0.38324999999999998</v>
      </c>
      <c r="AG16" s="5">
        <f t="shared" si="2"/>
        <v>0.38324999999999998</v>
      </c>
      <c r="AH16" s="5">
        <f t="shared" si="2"/>
        <v>0.38324999999999998</v>
      </c>
      <c r="AI16" s="5">
        <f t="shared" si="2"/>
        <v>0.38324999999999998</v>
      </c>
      <c r="AJ16" s="5">
        <f t="shared" si="2"/>
        <v>2.9966499999999998</v>
      </c>
      <c r="AK16" s="5" t="str">
        <f t="shared" si="2"/>
        <v>-</v>
      </c>
      <c r="AL16" s="5" t="str">
        <f t="shared" si="2"/>
        <v>-</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3.5">
      <c r="A17" s="14"/>
      <c r="B17" s="14"/>
      <c r="C17" s="14"/>
      <c r="D17" s="14"/>
      <c r="E17" s="14"/>
      <c r="F17" s="14"/>
      <c r="G17" s="55"/>
      <c r="H17" s="14"/>
      <c r="I17" s="14"/>
      <c r="J17" s="14"/>
      <c r="K17" s="14"/>
      <c r="L17" s="14"/>
      <c r="M17" s="14"/>
      <c r="N17" s="14"/>
      <c r="O17" s="14"/>
      <c r="P17" s="55"/>
      <c r="Q17" s="14"/>
      <c r="R17" s="14"/>
      <c r="S17" s="14"/>
      <c r="T17" s="14"/>
      <c r="U17" s="14"/>
      <c r="V17" s="14"/>
      <c r="W17" s="14"/>
      <c r="X17" s="211"/>
      <c r="Y17" s="55"/>
      <c r="Z17" s="55"/>
      <c r="AA17" s="14"/>
      <c r="AB17" s="14"/>
      <c r="AC17" s="76"/>
      <c r="AD17" s="14"/>
      <c r="AE17" s="14"/>
    </row>
    <row r="18" spans="1:31" ht="13.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3.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3.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3.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3.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3.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206"/>
      <c r="AB23" s="206"/>
      <c r="AC23" s="204"/>
      <c r="AD23" s="14"/>
      <c r="AE23" s="14"/>
    </row>
    <row r="24" spans="1:31" ht="13.5" hidden="1">
      <c r="A24" s="14"/>
      <c r="B24" s="66"/>
      <c r="C24" s="66"/>
      <c r="D24" s="14"/>
      <c r="E24" s="14"/>
      <c r="F24" s="14"/>
      <c r="G24" s="14"/>
      <c r="H24" s="14"/>
      <c r="I24" s="14"/>
      <c r="J24" s="14"/>
      <c r="K24" s="14"/>
      <c r="L24" s="14"/>
      <c r="M24" s="14"/>
      <c r="N24" s="14"/>
      <c r="O24" s="14"/>
      <c r="P24" s="14"/>
      <c r="Q24" s="14"/>
      <c r="R24" s="14"/>
      <c r="S24" s="14"/>
      <c r="T24" s="14"/>
      <c r="U24" s="14"/>
      <c r="V24" s="14"/>
      <c r="W24" s="14"/>
      <c r="X24" s="14"/>
      <c r="Y24" s="14"/>
      <c r="Z24" s="14"/>
      <c r="AA24" s="206"/>
      <c r="AB24" s="206"/>
      <c r="AC24" s="204"/>
      <c r="AD24" s="14"/>
      <c r="AE24" s="14"/>
    </row>
    <row r="25" spans="1:31" ht="13.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207"/>
      <c r="AB25" s="207"/>
      <c r="AC25" s="14"/>
      <c r="AD25" s="14"/>
      <c r="AE25" s="14"/>
    </row>
    <row r="26" spans="1:31" ht="13.5" hidden="1">
      <c r="A26" s="14"/>
      <c r="B26" s="14"/>
      <c r="C26" s="14"/>
      <c r="D26" s="14"/>
      <c r="E26" s="14"/>
      <c r="F26" s="14"/>
      <c r="G26" s="14"/>
      <c r="H26" s="67"/>
      <c r="I26" s="67"/>
      <c r="J26" s="67"/>
      <c r="K26" s="14"/>
      <c r="L26" s="14"/>
      <c r="M26" s="14"/>
      <c r="N26" s="14"/>
      <c r="O26" s="14"/>
      <c r="P26" s="14"/>
      <c r="Q26" s="14"/>
      <c r="R26" s="14"/>
      <c r="S26" s="14"/>
      <c r="T26" s="14"/>
      <c r="U26" s="14"/>
      <c r="V26" s="14"/>
      <c r="W26" s="14"/>
      <c r="X26" s="14"/>
      <c r="Y26" s="14"/>
      <c r="Z26" s="14"/>
      <c r="AA26" s="14"/>
      <c r="AB26" s="14"/>
      <c r="AC26" s="14"/>
      <c r="AD26" s="14"/>
      <c r="AE26" s="14"/>
    </row>
    <row r="27" spans="1:31" ht="13.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3.5" hidden="1">
      <c r="A28" s="14"/>
      <c r="B28" s="14"/>
      <c r="C28" s="14"/>
      <c r="D28" s="14"/>
      <c r="E28" s="14"/>
      <c r="F28" s="14"/>
      <c r="G28" s="14"/>
      <c r="H28" s="14"/>
      <c r="I28" s="210"/>
      <c r="J28" s="14"/>
      <c r="K28" s="14"/>
      <c r="L28" s="14"/>
      <c r="M28" s="14"/>
      <c r="N28" s="14"/>
      <c r="O28" s="14"/>
      <c r="P28" s="14"/>
      <c r="Q28" s="14"/>
      <c r="R28" s="14"/>
      <c r="S28" s="14"/>
      <c r="T28" s="14"/>
      <c r="U28" s="14"/>
      <c r="V28" s="14"/>
      <c r="W28" s="14"/>
      <c r="X28" s="14"/>
      <c r="Y28" s="14"/>
      <c r="Z28" s="14"/>
      <c r="AA28" s="14"/>
      <c r="AB28" s="14"/>
      <c r="AC28" s="14"/>
      <c r="AD28" s="14"/>
      <c r="AE28" s="14"/>
    </row>
    <row r="29" spans="1:31" ht="13.5" hidden="1">
      <c r="A29" s="14"/>
      <c r="B29" s="14"/>
      <c r="C29" s="14"/>
      <c r="D29" s="14"/>
      <c r="E29" s="14"/>
      <c r="F29" s="14"/>
      <c r="G29" s="14"/>
      <c r="H29" s="14"/>
      <c r="I29" s="14"/>
      <c r="J29" s="67"/>
      <c r="K29" s="14"/>
      <c r="L29" s="14"/>
      <c r="M29" s="14"/>
      <c r="N29" s="14"/>
      <c r="O29" s="14"/>
      <c r="P29" s="14"/>
      <c r="Q29" s="14"/>
      <c r="R29" s="14"/>
      <c r="S29" s="14"/>
      <c r="T29" s="14"/>
      <c r="U29" s="14"/>
      <c r="V29" s="14"/>
      <c r="W29" s="14"/>
      <c r="X29" s="14"/>
      <c r="Y29" s="14"/>
      <c r="Z29" s="14"/>
      <c r="AA29" s="14"/>
      <c r="AB29" s="14"/>
      <c r="AC29" s="14"/>
      <c r="AD29" s="14"/>
      <c r="AE29" s="14"/>
    </row>
    <row r="30" spans="1:31" ht="13.5" hidden="1">
      <c r="A30" s="14"/>
      <c r="B30" s="14"/>
      <c r="C30" s="14"/>
      <c r="D30" s="14"/>
      <c r="E30" s="14"/>
      <c r="F30" s="14"/>
      <c r="G30" s="14"/>
      <c r="H30" s="14"/>
      <c r="I30" s="14"/>
      <c r="J30" s="14"/>
      <c r="K30" s="14"/>
      <c r="L30" s="14"/>
      <c r="M30" s="68"/>
      <c r="N30" s="14"/>
      <c r="O30" s="14"/>
      <c r="P30" s="14"/>
      <c r="Q30" s="14"/>
      <c r="R30" s="14"/>
      <c r="S30" s="14"/>
      <c r="T30" s="14"/>
      <c r="U30" s="14"/>
      <c r="V30" s="14"/>
      <c r="W30" s="14"/>
      <c r="X30" s="14"/>
      <c r="Y30" s="14"/>
      <c r="Z30" s="14"/>
      <c r="AA30" s="14"/>
      <c r="AB30" s="14"/>
      <c r="AC30" s="14"/>
      <c r="AD30" s="14"/>
      <c r="AE30" s="14"/>
    </row>
    <row r="31" spans="1:31" ht="12.75" hidden="1" customHeight="1">
      <c r="AE31" s="14"/>
    </row>
    <row r="32" spans="1:31" ht="12.75" hidden="1" customHeight="1">
      <c r="AE32" s="14"/>
    </row>
    <row r="33" spans="11:31" ht="12.75" hidden="1" customHeight="1">
      <c r="AE33" s="14"/>
    </row>
    <row r="34" spans="11:31" ht="13.5" hidden="1">
      <c r="AE34" s="14"/>
    </row>
    <row r="35" spans="11:31" ht="13.5" hidden="1">
      <c r="K35" s="13"/>
      <c r="L35" s="24"/>
      <c r="M35" s="24"/>
      <c r="N35" s="24"/>
      <c r="O35" s="24"/>
      <c r="AE35" s="14"/>
    </row>
    <row r="36" spans="11:31" ht="13.5" hidden="1">
      <c r="K36" s="13"/>
      <c r="L36" s="24"/>
      <c r="M36" s="24"/>
      <c r="N36" s="24"/>
      <c r="O36" s="24"/>
      <c r="AE36" s="14"/>
    </row>
    <row r="37" spans="11:31" ht="12.75" hidden="1" customHeight="1">
      <c r="AE37" s="14"/>
    </row>
  </sheetData>
  <mergeCells count="29">
    <mergeCell ref="Q13:W14"/>
    <mergeCell ref="AC14:AD14"/>
    <mergeCell ref="B15:F15"/>
    <mergeCell ref="B16:D16"/>
    <mergeCell ref="H6:O6"/>
    <mergeCell ref="H7:O7"/>
    <mergeCell ref="B12:F12"/>
    <mergeCell ref="F13:F14"/>
    <mergeCell ref="H13:O14"/>
    <mergeCell ref="B3:F3"/>
    <mergeCell ref="B6:B11"/>
    <mergeCell ref="C6:C11"/>
    <mergeCell ref="D6:D11"/>
    <mergeCell ref="E6:E11"/>
    <mergeCell ref="F6:F7"/>
    <mergeCell ref="AE14:AF14"/>
    <mergeCell ref="AG14:AH14"/>
    <mergeCell ref="AI14:AJ14"/>
    <mergeCell ref="AK14:AL14"/>
    <mergeCell ref="AM14:AN14"/>
    <mergeCell ref="AY14:AZ14"/>
    <mergeCell ref="BA14:BB14"/>
    <mergeCell ref="BC14:BD14"/>
    <mergeCell ref="BE14:BF14"/>
    <mergeCell ref="AO14:AP14"/>
    <mergeCell ref="AQ14:AR14"/>
    <mergeCell ref="AS14:AT14"/>
    <mergeCell ref="AU14:AV14"/>
    <mergeCell ref="AW14:AX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E5A2-17D3-4046-A6E2-F0D363F59D1C}">
  <sheetPr>
    <tabColor theme="7" tint="0.79998168889431442"/>
    <pageSetUpPr autoPageBreaks="0"/>
  </sheetPr>
  <dimension ref="A1:BH21"/>
  <sheetViews>
    <sheetView zoomScaleNormal="100" workbookViewId="0"/>
  </sheetViews>
  <sheetFormatPr defaultColWidth="0" defaultRowHeight="0" customHeight="1" zeroHeight="1"/>
  <cols>
    <col min="1" max="1" width="3" customWidth="1"/>
    <col min="2" max="2" width="36" customWidth="1"/>
    <col min="3" max="3" width="51.765625" customWidth="1"/>
    <col min="4" max="4" width="21.15234375" customWidth="1"/>
    <col min="5" max="5" width="15.61328125" customWidth="1"/>
    <col min="6" max="6" width="20.4609375" customWidth="1"/>
    <col min="7" max="7" width="1.4609375" customWidth="1"/>
    <col min="8" max="8" width="18" customWidth="1"/>
    <col min="9" max="9" width="13" customWidth="1"/>
    <col min="10" max="10" width="16" customWidth="1"/>
    <col min="11" max="11" width="11.4609375" customWidth="1"/>
    <col min="12" max="12" width="15.61328125" customWidth="1"/>
    <col min="13" max="13" width="13.84375" customWidth="1"/>
    <col min="14" max="15" width="13" customWidth="1"/>
    <col min="16" max="16" width="1.4609375" customWidth="1"/>
    <col min="17" max="24" width="15.61328125" customWidth="1"/>
    <col min="25" max="25" width="1.4609375" customWidth="1"/>
    <col min="26" max="26" width="15.4609375" customWidth="1"/>
    <col min="27" max="35" width="15.61328125" style="303" customWidth="1"/>
    <col min="36" max="58" width="15.61328125" customWidth="1"/>
    <col min="59" max="60" width="0" hidden="1" customWidth="1"/>
    <col min="61" max="16384" width="9.2304687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506</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ustomHeight="1">
      <c r="A3" s="2"/>
      <c r="B3" s="497" t="s">
        <v>484</v>
      </c>
      <c r="C3" s="497"/>
      <c r="D3" s="497"/>
      <c r="E3" s="497"/>
      <c r="F3" s="497"/>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c r="AF5"/>
      <c r="AG5"/>
      <c r="AH5"/>
      <c r="AI5"/>
    </row>
    <row r="6" spans="1:58" ht="13.5">
      <c r="A6" s="14"/>
      <c r="B6" s="14"/>
      <c r="C6" s="14"/>
      <c r="D6" s="14"/>
      <c r="E6" s="14"/>
      <c r="F6" s="14"/>
      <c r="G6" s="55"/>
      <c r="H6" s="14"/>
      <c r="I6" s="14"/>
      <c r="J6" s="14"/>
      <c r="K6" s="14"/>
      <c r="L6" s="14"/>
      <c r="M6" s="14"/>
      <c r="N6" s="14"/>
      <c r="O6" s="14"/>
      <c r="P6" s="55"/>
      <c r="Q6" s="14"/>
      <c r="R6" s="14"/>
      <c r="S6" s="14"/>
      <c r="T6" s="14"/>
      <c r="U6" s="14"/>
      <c r="V6" s="14"/>
      <c r="W6" s="14"/>
      <c r="X6" s="14"/>
      <c r="Y6" s="55"/>
      <c r="Z6" s="55"/>
      <c r="AA6" s="14"/>
      <c r="AB6" s="14"/>
      <c r="AC6" s="14"/>
      <c r="AD6" s="14"/>
      <c r="AE6" s="14"/>
      <c r="AF6"/>
      <c r="AG6"/>
      <c r="AH6"/>
      <c r="AI6"/>
    </row>
    <row r="7" spans="1:58" ht="12.75" customHeight="1">
      <c r="A7" s="14"/>
      <c r="B7" s="355" t="s">
        <v>43</v>
      </c>
      <c r="C7" s="412" t="s">
        <v>59</v>
      </c>
      <c r="D7" s="413" t="s">
        <v>290</v>
      </c>
      <c r="E7" s="412" t="s">
        <v>96</v>
      </c>
      <c r="F7" s="372"/>
      <c r="G7" s="28"/>
      <c r="H7" s="386" t="s">
        <v>97</v>
      </c>
      <c r="I7" s="387"/>
      <c r="J7" s="387"/>
      <c r="K7" s="387"/>
      <c r="L7" s="387"/>
      <c r="M7" s="387"/>
      <c r="N7" s="387"/>
      <c r="O7" s="388"/>
      <c r="P7" s="136"/>
      <c r="Q7" s="229" t="s">
        <v>98</v>
      </c>
      <c r="R7" s="230"/>
      <c r="S7" s="230"/>
      <c r="T7" s="230"/>
      <c r="U7" s="230"/>
      <c r="V7" s="230"/>
      <c r="W7" s="230"/>
      <c r="X7" s="230"/>
      <c r="Y7" s="136"/>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1"/>
    </row>
    <row r="8" spans="1:58" ht="12.75" customHeight="1">
      <c r="A8" s="14"/>
      <c r="B8" s="355"/>
      <c r="C8" s="412"/>
      <c r="D8" s="413"/>
      <c r="E8" s="412"/>
      <c r="F8" s="372"/>
      <c r="G8" s="28"/>
      <c r="H8" s="356" t="s">
        <v>99</v>
      </c>
      <c r="I8" s="357"/>
      <c r="J8" s="357"/>
      <c r="K8" s="357"/>
      <c r="L8" s="357"/>
      <c r="M8" s="357"/>
      <c r="N8" s="357"/>
      <c r="O8" s="358"/>
      <c r="P8" s="136"/>
      <c r="Q8" s="232" t="s">
        <v>100</v>
      </c>
      <c r="R8" s="233"/>
      <c r="S8" s="233"/>
      <c r="T8" s="233"/>
      <c r="U8" s="233"/>
      <c r="V8" s="233"/>
      <c r="W8" s="233"/>
      <c r="X8" s="233"/>
      <c r="Y8" s="136"/>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4"/>
    </row>
    <row r="9" spans="1:58" ht="25.5" customHeight="1">
      <c r="A9" s="14"/>
      <c r="B9" s="355"/>
      <c r="C9" s="412"/>
      <c r="D9" s="413"/>
      <c r="E9" s="412"/>
      <c r="F9" s="53" t="s">
        <v>101</v>
      </c>
      <c r="G9" s="28"/>
      <c r="H9" s="33" t="s">
        <v>102</v>
      </c>
      <c r="I9" s="33" t="s">
        <v>103</v>
      </c>
      <c r="J9" s="33" t="s">
        <v>104</v>
      </c>
      <c r="K9" s="33" t="s">
        <v>105</v>
      </c>
      <c r="L9" s="33" t="s">
        <v>106</v>
      </c>
      <c r="M9" s="34" t="s">
        <v>107</v>
      </c>
      <c r="N9" s="33" t="s">
        <v>108</v>
      </c>
      <c r="O9" s="33" t="s">
        <v>109</v>
      </c>
      <c r="P9" s="28"/>
      <c r="Q9" s="29" t="s">
        <v>110</v>
      </c>
      <c r="R9" s="29" t="s">
        <v>111</v>
      </c>
      <c r="S9" s="29" t="s">
        <v>112</v>
      </c>
      <c r="T9" s="35" t="s">
        <v>113</v>
      </c>
      <c r="U9" s="29" t="s">
        <v>114</v>
      </c>
      <c r="V9" s="29" t="s">
        <v>115</v>
      </c>
      <c r="W9" s="29" t="s">
        <v>116</v>
      </c>
      <c r="X9" s="29" t="s">
        <v>117</v>
      </c>
      <c r="Y9" s="28"/>
      <c r="Z9" s="29" t="s">
        <v>118</v>
      </c>
      <c r="AA9" s="29" t="s">
        <v>118</v>
      </c>
      <c r="AB9" s="29" t="s">
        <v>119</v>
      </c>
      <c r="AC9" s="29" t="s">
        <v>119</v>
      </c>
      <c r="AD9" s="264" t="s">
        <v>120</v>
      </c>
      <c r="AE9" s="264" t="s">
        <v>120</v>
      </c>
      <c r="AF9" s="265" t="s">
        <v>121</v>
      </c>
      <c r="AG9" s="263" t="s">
        <v>121</v>
      </c>
      <c r="AH9" s="263" t="s">
        <v>122</v>
      </c>
      <c r="AI9" s="263" t="s">
        <v>122</v>
      </c>
      <c r="AJ9" s="263" t="s">
        <v>123</v>
      </c>
      <c r="AK9" s="263" t="s">
        <v>123</v>
      </c>
      <c r="AL9" s="263" t="s">
        <v>124</v>
      </c>
      <c r="AM9" s="263" t="s">
        <v>124</v>
      </c>
      <c r="AN9" s="263" t="s">
        <v>125</v>
      </c>
      <c r="AO9" s="263" t="s">
        <v>125</v>
      </c>
      <c r="AP9" s="263" t="s">
        <v>126</v>
      </c>
      <c r="AQ9" s="263" t="s">
        <v>126</v>
      </c>
      <c r="AR9" s="263" t="s">
        <v>127</v>
      </c>
      <c r="AS9" s="263" t="s">
        <v>127</v>
      </c>
      <c r="AT9" s="263" t="s">
        <v>128</v>
      </c>
      <c r="AU9" s="263" t="s">
        <v>128</v>
      </c>
      <c r="AV9" s="263" t="s">
        <v>129</v>
      </c>
      <c r="AW9" s="263" t="s">
        <v>129</v>
      </c>
      <c r="AX9" s="263" t="s">
        <v>130</v>
      </c>
      <c r="AY9" s="263" t="s">
        <v>130</v>
      </c>
      <c r="AZ9" s="263" t="s">
        <v>131</v>
      </c>
      <c r="BA9" s="263" t="s">
        <v>131</v>
      </c>
      <c r="BB9" s="263" t="s">
        <v>132</v>
      </c>
      <c r="BC9" s="263" t="s">
        <v>132</v>
      </c>
      <c r="BD9" s="263" t="s">
        <v>133</v>
      </c>
      <c r="BE9" s="263" t="s">
        <v>133</v>
      </c>
      <c r="BF9" s="263" t="s">
        <v>134</v>
      </c>
    </row>
    <row r="10" spans="1:58" ht="25.5" customHeight="1">
      <c r="A10" s="14"/>
      <c r="B10" s="355"/>
      <c r="C10" s="412"/>
      <c r="D10" s="413"/>
      <c r="E10" s="412"/>
      <c r="F10" s="97" t="s">
        <v>101</v>
      </c>
      <c r="G10" s="84"/>
      <c r="H10" s="33" t="s">
        <v>102</v>
      </c>
      <c r="I10" s="33" t="s">
        <v>103</v>
      </c>
      <c r="J10" s="33" t="s">
        <v>104</v>
      </c>
      <c r="K10" s="33" t="s">
        <v>105</v>
      </c>
      <c r="L10" s="33" t="s">
        <v>106</v>
      </c>
      <c r="M10" s="34" t="s">
        <v>107</v>
      </c>
      <c r="N10" s="33" t="s">
        <v>108</v>
      </c>
      <c r="O10" s="33" t="s">
        <v>109</v>
      </c>
      <c r="P10" s="84"/>
      <c r="Q10" s="29" t="s">
        <v>110</v>
      </c>
      <c r="R10" s="29" t="s">
        <v>111</v>
      </c>
      <c r="S10" s="29" t="s">
        <v>112</v>
      </c>
      <c r="T10" s="35" t="s">
        <v>113</v>
      </c>
      <c r="U10" s="29" t="s">
        <v>114</v>
      </c>
      <c r="V10" s="29" t="s">
        <v>115</v>
      </c>
      <c r="W10" s="29" t="s">
        <v>116</v>
      </c>
      <c r="X10" s="29" t="s">
        <v>117</v>
      </c>
      <c r="Y10" s="84"/>
      <c r="Z10" s="29" t="s">
        <v>118</v>
      </c>
      <c r="AA10" s="29" t="s">
        <v>135</v>
      </c>
      <c r="AB10" s="29" t="s">
        <v>119</v>
      </c>
      <c r="AC10" s="29" t="s">
        <v>136</v>
      </c>
      <c r="AD10" s="29" t="s">
        <v>137</v>
      </c>
      <c r="AE10" s="29" t="s">
        <v>138</v>
      </c>
      <c r="AF10" s="29" t="s">
        <v>139</v>
      </c>
      <c r="AG10" s="29" t="s">
        <v>140</v>
      </c>
      <c r="AH10" s="29" t="s">
        <v>141</v>
      </c>
      <c r="AI10" s="29" t="s">
        <v>142</v>
      </c>
      <c r="AJ10" s="29" t="s">
        <v>143</v>
      </c>
      <c r="AK10" s="29" t="s">
        <v>144</v>
      </c>
      <c r="AL10" s="29" t="s">
        <v>145</v>
      </c>
      <c r="AM10" s="29" t="s">
        <v>146</v>
      </c>
      <c r="AN10" s="29" t="s">
        <v>147</v>
      </c>
      <c r="AO10" s="29" t="s">
        <v>148</v>
      </c>
      <c r="AP10" s="29" t="s">
        <v>149</v>
      </c>
      <c r="AQ10" s="29" t="s">
        <v>150</v>
      </c>
      <c r="AR10" s="29" t="s">
        <v>151</v>
      </c>
      <c r="AS10" s="29" t="s">
        <v>152</v>
      </c>
      <c r="AT10" s="29" t="s">
        <v>153</v>
      </c>
      <c r="AU10" s="29" t="s">
        <v>154</v>
      </c>
      <c r="AV10" s="29" t="s">
        <v>155</v>
      </c>
      <c r="AW10" s="29" t="s">
        <v>156</v>
      </c>
      <c r="AX10" s="29" t="s">
        <v>157</v>
      </c>
      <c r="AY10" s="29" t="s">
        <v>158</v>
      </c>
      <c r="AZ10" s="29" t="s">
        <v>159</v>
      </c>
      <c r="BA10" s="29" t="s">
        <v>160</v>
      </c>
      <c r="BB10" s="29" t="s">
        <v>161</v>
      </c>
      <c r="BC10" s="29" t="s">
        <v>162</v>
      </c>
      <c r="BD10" s="29" t="s">
        <v>163</v>
      </c>
      <c r="BE10" s="29" t="s">
        <v>164</v>
      </c>
      <c r="BF10" s="29" t="s">
        <v>165</v>
      </c>
    </row>
    <row r="11" spans="1:58" ht="30" customHeight="1">
      <c r="A11" s="14"/>
      <c r="B11" s="355"/>
      <c r="C11" s="412"/>
      <c r="D11" s="413"/>
      <c r="E11" s="412"/>
      <c r="F11" s="53" t="s">
        <v>166</v>
      </c>
      <c r="G11" s="28"/>
      <c r="H11" s="31" t="s">
        <v>167</v>
      </c>
      <c r="I11" s="31" t="s">
        <v>168</v>
      </c>
      <c r="J11" s="31" t="s">
        <v>169</v>
      </c>
      <c r="K11" s="31" t="s">
        <v>170</v>
      </c>
      <c r="L11" s="31" t="s">
        <v>171</v>
      </c>
      <c r="M11" s="32" t="s">
        <v>172</v>
      </c>
      <c r="N11" s="31" t="s">
        <v>173</v>
      </c>
      <c r="O11" s="31" t="s">
        <v>174</v>
      </c>
      <c r="P11" s="28"/>
      <c r="Q11" s="31" t="s">
        <v>175</v>
      </c>
      <c r="R11" s="31" t="s">
        <v>176</v>
      </c>
      <c r="S11" s="31" t="s">
        <v>177</v>
      </c>
      <c r="T11" s="36" t="s">
        <v>178</v>
      </c>
      <c r="U11" s="31" t="s">
        <v>179</v>
      </c>
      <c r="V11" s="31" t="s">
        <v>180</v>
      </c>
      <c r="W11" s="31" t="s">
        <v>181</v>
      </c>
      <c r="X11" s="31" t="s">
        <v>182</v>
      </c>
      <c r="Y11" s="28"/>
      <c r="Z11" s="31" t="s">
        <v>183</v>
      </c>
      <c r="AA11" s="31" t="s">
        <v>184</v>
      </c>
      <c r="AB11" s="31" t="s">
        <v>185</v>
      </c>
      <c r="AC11" s="31" t="s">
        <v>186</v>
      </c>
      <c r="AD11" s="31" t="s">
        <v>187</v>
      </c>
      <c r="AE11" s="31" t="s">
        <v>188</v>
      </c>
      <c r="AF11" s="31" t="s">
        <v>189</v>
      </c>
      <c r="AG11" s="31" t="s">
        <v>190</v>
      </c>
      <c r="AH11" s="31" t="s">
        <v>191</v>
      </c>
      <c r="AI11" s="31" t="s">
        <v>192</v>
      </c>
      <c r="AJ11" s="31" t="s">
        <v>193</v>
      </c>
      <c r="AK11" s="31" t="s">
        <v>194</v>
      </c>
      <c r="AL11" s="31" t="s">
        <v>195</v>
      </c>
      <c r="AM11" s="31" t="s">
        <v>196</v>
      </c>
      <c r="AN11" s="31" t="s">
        <v>197</v>
      </c>
      <c r="AO11" s="31" t="s">
        <v>198</v>
      </c>
      <c r="AP11" s="31" t="s">
        <v>199</v>
      </c>
      <c r="AQ11" s="31" t="s">
        <v>200</v>
      </c>
      <c r="AR11" s="31" t="s">
        <v>201</v>
      </c>
      <c r="AS11" s="31" t="s">
        <v>202</v>
      </c>
      <c r="AT11" s="31" t="s">
        <v>203</v>
      </c>
      <c r="AU11" s="31" t="s">
        <v>204</v>
      </c>
      <c r="AV11" s="31" t="s">
        <v>205</v>
      </c>
      <c r="AW11" s="31" t="s">
        <v>206</v>
      </c>
      <c r="AX11" s="31" t="s">
        <v>207</v>
      </c>
      <c r="AY11" s="31" t="s">
        <v>208</v>
      </c>
      <c r="AZ11" s="31" t="s">
        <v>209</v>
      </c>
      <c r="BA11" s="31" t="s">
        <v>210</v>
      </c>
      <c r="BB11" s="31" t="s">
        <v>211</v>
      </c>
      <c r="BC11" s="31" t="s">
        <v>212</v>
      </c>
      <c r="BD11" s="31" t="s">
        <v>213</v>
      </c>
      <c r="BE11" s="31" t="s">
        <v>214</v>
      </c>
      <c r="BF11" s="31" t="s">
        <v>215</v>
      </c>
    </row>
    <row r="12" spans="1:58" ht="12.75" customHeight="1">
      <c r="A12" s="14"/>
      <c r="B12" s="355"/>
      <c r="C12" s="412"/>
      <c r="D12" s="413"/>
      <c r="E12" s="412"/>
      <c r="F12" s="54" t="s">
        <v>485</v>
      </c>
      <c r="G12" s="28"/>
      <c r="H12" s="29" t="s">
        <v>217</v>
      </c>
      <c r="I12" s="29" t="s">
        <v>217</v>
      </c>
      <c r="J12" s="29" t="s">
        <v>218</v>
      </c>
      <c r="K12" s="29" t="s">
        <v>218</v>
      </c>
      <c r="L12" s="29" t="s">
        <v>219</v>
      </c>
      <c r="M12" s="30" t="s">
        <v>219</v>
      </c>
      <c r="N12" s="29" t="s">
        <v>220</v>
      </c>
      <c r="O12" s="29" t="s">
        <v>220</v>
      </c>
      <c r="P12" s="28"/>
      <c r="Q12" s="29" t="s">
        <v>221</v>
      </c>
      <c r="R12" s="29" t="s">
        <v>222</v>
      </c>
      <c r="S12" s="29" t="s">
        <v>222</v>
      </c>
      <c r="T12" s="35" t="s">
        <v>223</v>
      </c>
      <c r="U12" s="29" t="s">
        <v>223</v>
      </c>
      <c r="V12" s="29" t="s">
        <v>224</v>
      </c>
      <c r="W12" s="29" t="s">
        <v>224</v>
      </c>
      <c r="X12" s="29" t="s">
        <v>225</v>
      </c>
      <c r="Y12" s="28"/>
      <c r="Z12" s="29" t="s">
        <v>225</v>
      </c>
      <c r="AA12" s="29" t="s">
        <v>225</v>
      </c>
      <c r="AB12" s="29" t="s">
        <v>226</v>
      </c>
      <c r="AC12" s="29" t="s">
        <v>226</v>
      </c>
      <c r="AD12" s="29" t="s">
        <v>226</v>
      </c>
      <c r="AE12" s="29" t="s">
        <v>226</v>
      </c>
      <c r="AF12" s="180" t="s">
        <v>227</v>
      </c>
      <c r="AG12" s="180" t="s">
        <v>227</v>
      </c>
      <c r="AH12" s="180" t="s">
        <v>227</v>
      </c>
      <c r="AI12" s="180" t="s">
        <v>227</v>
      </c>
      <c r="AJ12" s="180" t="s">
        <v>228</v>
      </c>
      <c r="AK12" s="180" t="s">
        <v>228</v>
      </c>
      <c r="AL12" s="180" t="s">
        <v>228</v>
      </c>
      <c r="AM12" s="180" t="s">
        <v>228</v>
      </c>
      <c r="AN12" s="180" t="s">
        <v>229</v>
      </c>
      <c r="AO12" s="180" t="s">
        <v>229</v>
      </c>
      <c r="AP12" s="180" t="s">
        <v>229</v>
      </c>
      <c r="AQ12" s="180" t="s">
        <v>229</v>
      </c>
      <c r="AR12" s="180" t="s">
        <v>230</v>
      </c>
      <c r="AS12" s="180" t="s">
        <v>230</v>
      </c>
      <c r="AT12" s="180" t="s">
        <v>230</v>
      </c>
      <c r="AU12" s="180" t="s">
        <v>230</v>
      </c>
      <c r="AV12" s="180" t="s">
        <v>231</v>
      </c>
      <c r="AW12" s="180" t="s">
        <v>231</v>
      </c>
      <c r="AX12" s="180" t="s">
        <v>231</v>
      </c>
      <c r="AY12" s="180" t="s">
        <v>231</v>
      </c>
      <c r="AZ12" s="180" t="s">
        <v>232</v>
      </c>
      <c r="BA12" s="180" t="s">
        <v>232</v>
      </c>
      <c r="BB12" s="180" t="s">
        <v>232</v>
      </c>
      <c r="BC12" s="180" t="s">
        <v>232</v>
      </c>
      <c r="BD12" s="180" t="s">
        <v>233</v>
      </c>
      <c r="BE12" s="180" t="s">
        <v>233</v>
      </c>
      <c r="BF12" s="180" t="s">
        <v>233</v>
      </c>
    </row>
    <row r="13" spans="1:58" ht="13.5">
      <c r="A13" s="14"/>
      <c r="B13" s="410" t="s">
        <v>71</v>
      </c>
      <c r="C13" s="411"/>
      <c r="D13" s="411"/>
      <c r="E13" s="411"/>
      <c r="F13" s="411"/>
      <c r="G13" s="28"/>
      <c r="H13" s="48"/>
      <c r="I13" s="48"/>
      <c r="J13" s="48"/>
      <c r="K13" s="48"/>
      <c r="L13" s="48"/>
      <c r="M13" s="49"/>
      <c r="N13" s="48"/>
      <c r="O13" s="48"/>
      <c r="P13" s="28"/>
      <c r="Q13" s="48"/>
      <c r="R13" s="48"/>
      <c r="S13" s="48"/>
      <c r="T13" s="50"/>
      <c r="U13" s="48"/>
      <c r="V13" s="48"/>
      <c r="W13" s="48"/>
      <c r="X13" s="48"/>
      <c r="Y13" s="2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row>
    <row r="14" spans="1:58" s="4" customFormat="1" ht="27">
      <c r="A14" s="55"/>
      <c r="B14" s="26" t="s">
        <v>486</v>
      </c>
      <c r="C14" s="335" t="s">
        <v>499</v>
      </c>
      <c r="D14" s="334" t="s">
        <v>503</v>
      </c>
      <c r="E14" s="224" t="s">
        <v>310</v>
      </c>
      <c r="F14" s="11"/>
      <c r="G14" s="28"/>
      <c r="H14" s="302"/>
      <c r="I14" s="303"/>
      <c r="J14" s="303"/>
      <c r="K14" s="303"/>
      <c r="L14" s="303"/>
      <c r="M14" s="303"/>
      <c r="N14" s="303"/>
      <c r="O14" s="303"/>
      <c r="P14" s="28"/>
      <c r="Q14" s="303"/>
      <c r="R14" s="303"/>
      <c r="S14" s="303"/>
      <c r="T14" s="303"/>
      <c r="U14" s="303"/>
      <c r="V14" s="303"/>
      <c r="W14" s="303"/>
      <c r="X14" s="303"/>
      <c r="Y14" s="28"/>
      <c r="Z14" s="303"/>
      <c r="AA14" s="303"/>
      <c r="AB14" s="303"/>
      <c r="AC14" s="303"/>
      <c r="AD14" s="303"/>
      <c r="AE14" s="303"/>
      <c r="AF14" s="303"/>
      <c r="AG14" s="303"/>
      <c r="AH14" s="303"/>
      <c r="AI14" s="303"/>
      <c r="AJ14" s="17">
        <v>88831447.650000006</v>
      </c>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row>
    <row r="15" spans="1:58" s="4" customFormat="1" ht="45" customHeight="1">
      <c r="A15" s="55"/>
      <c r="B15" s="300" t="s">
        <v>487</v>
      </c>
      <c r="C15" s="301" t="s">
        <v>504</v>
      </c>
      <c r="D15" s="498" t="s">
        <v>502</v>
      </c>
      <c r="E15" s="500" t="s">
        <v>310</v>
      </c>
      <c r="F15" s="11"/>
      <c r="G15" s="28"/>
      <c r="H15" s="302"/>
      <c r="I15" s="303"/>
      <c r="J15" s="303"/>
      <c r="K15" s="303"/>
      <c r="L15" s="303"/>
      <c r="M15" s="303"/>
      <c r="N15" s="303"/>
      <c r="O15" s="303"/>
      <c r="P15" s="28"/>
      <c r="Q15" s="303"/>
      <c r="R15" s="303"/>
      <c r="S15" s="303"/>
      <c r="T15" s="303"/>
      <c r="U15" s="303"/>
      <c r="V15" s="303"/>
      <c r="W15" s="303"/>
      <c r="X15" s="303"/>
      <c r="Y15" s="28"/>
      <c r="Z15" s="303"/>
      <c r="AA15" s="303"/>
      <c r="AB15" s="303"/>
      <c r="AC15" s="303"/>
      <c r="AD15" s="303"/>
      <c r="AE15" s="303"/>
      <c r="AF15" s="303"/>
      <c r="AG15" s="303"/>
      <c r="AH15" s="303"/>
      <c r="AI15" s="303"/>
      <c r="AJ15" s="17">
        <v>1624668.6</v>
      </c>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row>
    <row r="16" spans="1:58" s="4" customFormat="1" ht="56.5" customHeight="1">
      <c r="A16" s="55"/>
      <c r="B16" s="300" t="s">
        <v>488</v>
      </c>
      <c r="C16" s="310" t="s">
        <v>505</v>
      </c>
      <c r="D16" s="499"/>
      <c r="E16" s="401"/>
      <c r="F16" s="11"/>
      <c r="G16" s="28"/>
      <c r="H16" s="302"/>
      <c r="I16" s="303"/>
      <c r="J16" s="303"/>
      <c r="K16" s="303"/>
      <c r="L16" s="303"/>
      <c r="M16" s="303"/>
      <c r="N16" s="303"/>
      <c r="O16" s="303"/>
      <c r="P16" s="28"/>
      <c r="Q16" s="303"/>
      <c r="R16" s="303"/>
      <c r="S16" s="303"/>
      <c r="T16" s="303"/>
      <c r="U16" s="303"/>
      <c r="V16" s="303"/>
      <c r="W16" s="303"/>
      <c r="X16" s="303"/>
      <c r="Y16" s="28"/>
      <c r="Z16" s="303"/>
      <c r="AA16" s="303"/>
      <c r="AB16" s="303"/>
      <c r="AC16" s="303"/>
      <c r="AD16" s="303"/>
      <c r="AE16" s="303"/>
      <c r="AF16" s="303"/>
      <c r="AG16" s="303"/>
      <c r="AH16" s="303"/>
      <c r="AI16" s="303"/>
      <c r="AJ16" s="17">
        <v>20275328.385000002</v>
      </c>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row>
    <row r="17" spans="1:58" s="4" customFormat="1" ht="30.75" customHeight="1">
      <c r="A17" s="55"/>
      <c r="B17" s="300" t="s">
        <v>489</v>
      </c>
      <c r="C17" s="301" t="s">
        <v>490</v>
      </c>
      <c r="D17" s="316" t="s">
        <v>491</v>
      </c>
      <c r="E17" s="309" t="s">
        <v>492</v>
      </c>
      <c r="F17" s="12"/>
      <c r="G17" s="28"/>
      <c r="H17" s="302"/>
      <c r="I17" s="303"/>
      <c r="J17" s="303"/>
      <c r="K17" s="303"/>
      <c r="L17" s="303"/>
      <c r="M17" s="303"/>
      <c r="N17" s="303"/>
      <c r="O17" s="303"/>
      <c r="P17" s="28"/>
      <c r="Q17" s="303"/>
      <c r="R17" s="303"/>
      <c r="S17" s="303"/>
      <c r="T17" s="303"/>
      <c r="U17" s="303"/>
      <c r="V17" s="303"/>
      <c r="W17" s="303"/>
      <c r="X17" s="303"/>
      <c r="Y17" s="28"/>
      <c r="Z17" s="303"/>
      <c r="AA17" s="303"/>
      <c r="AB17" s="303"/>
      <c r="AC17" s="303"/>
      <c r="AD17" s="303"/>
      <c r="AE17" s="303"/>
      <c r="AF17" s="303"/>
      <c r="AG17" s="303"/>
      <c r="AH17" s="303"/>
      <c r="AI17" s="303"/>
      <c r="AJ17" s="17">
        <v>119380310.7</v>
      </c>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row>
    <row r="18" spans="1:58" ht="13.5">
      <c r="A18" s="14"/>
      <c r="B18" s="410" t="s">
        <v>67</v>
      </c>
      <c r="C18" s="411"/>
      <c r="D18" s="411"/>
      <c r="E18" s="411"/>
      <c r="F18" s="411"/>
      <c r="G18" s="28"/>
      <c r="H18" s="214"/>
      <c r="I18" s="14"/>
      <c r="J18" s="14"/>
      <c r="K18" s="14"/>
      <c r="L18" s="14"/>
      <c r="M18" s="14"/>
      <c r="N18" s="14"/>
      <c r="O18" s="14"/>
      <c r="P18" s="28"/>
      <c r="Q18" s="303"/>
      <c r="R18" s="303"/>
      <c r="S18" s="303"/>
      <c r="T18" s="303"/>
      <c r="U18" s="303"/>
      <c r="V18" s="303"/>
      <c r="W18" s="303"/>
      <c r="X18" s="303"/>
      <c r="Y18" s="28"/>
      <c r="Z18" s="303"/>
      <c r="AJ18" s="48"/>
      <c r="AK18" s="48"/>
      <c r="AL18" s="48"/>
      <c r="AM18" s="48"/>
      <c r="AN18" s="48"/>
      <c r="AO18" s="48"/>
      <c r="AP18" s="48"/>
      <c r="AQ18" s="48"/>
      <c r="AR18" s="48"/>
      <c r="AS18" s="48"/>
      <c r="AT18" s="48"/>
      <c r="AU18" s="48"/>
      <c r="AV18" s="48"/>
      <c r="AW18" s="48"/>
      <c r="AX18" s="48"/>
      <c r="AY18" s="48"/>
      <c r="AZ18" s="48"/>
      <c r="BA18" s="48"/>
      <c r="BB18" s="48"/>
      <c r="BC18" s="48"/>
      <c r="BD18" s="48"/>
      <c r="BE18" s="48"/>
      <c r="BF18" s="48"/>
    </row>
    <row r="19" spans="1:58" ht="23.5">
      <c r="A19" s="14"/>
      <c r="B19" s="446" t="s">
        <v>493</v>
      </c>
      <c r="C19" s="446"/>
      <c r="D19" s="446"/>
      <c r="E19" s="219" t="s">
        <v>277</v>
      </c>
      <c r="F19" s="11"/>
      <c r="G19" s="28"/>
      <c r="H19" s="304"/>
      <c r="I19" s="305"/>
      <c r="J19" s="305"/>
      <c r="K19" s="305"/>
      <c r="L19" s="305"/>
      <c r="M19" s="305"/>
      <c r="N19" s="305"/>
      <c r="O19" s="305"/>
      <c r="P19" s="306"/>
      <c r="Q19" s="307"/>
      <c r="R19" s="307"/>
      <c r="S19" s="307"/>
      <c r="T19" s="307"/>
      <c r="U19" s="307"/>
      <c r="V19" s="307"/>
      <c r="W19" s="307"/>
      <c r="X19" s="307"/>
      <c r="Y19" s="306"/>
      <c r="Z19" s="307"/>
      <c r="AA19" s="307"/>
      <c r="AB19" s="307"/>
      <c r="AC19" s="307"/>
      <c r="AD19" s="307"/>
      <c r="AE19" s="307"/>
      <c r="AF19" s="307"/>
      <c r="AG19" s="307"/>
      <c r="AH19" s="307"/>
      <c r="AI19" s="307"/>
      <c r="AJ19" s="5">
        <f>IFERROR((AJ14+AJ15+AJ16)/AJ17,"-")</f>
        <v>0.92755198898137903</v>
      </c>
      <c r="AK19" s="5" t="str">
        <f t="shared" ref="AK19:BF19" si="0">IFERROR((AK14+AK15+AK16)/AK17,"-")</f>
        <v>-</v>
      </c>
      <c r="AL19" s="5" t="str">
        <f t="shared" si="0"/>
        <v>-</v>
      </c>
      <c r="AM19" s="5" t="str">
        <f t="shared" si="0"/>
        <v>-</v>
      </c>
      <c r="AN19" s="5" t="str">
        <f t="shared" si="0"/>
        <v>-</v>
      </c>
      <c r="AO19" s="5" t="str">
        <f t="shared" si="0"/>
        <v>-</v>
      </c>
      <c r="AP19" s="5" t="str">
        <f t="shared" si="0"/>
        <v>-</v>
      </c>
      <c r="AQ19" s="5" t="str">
        <f t="shared" si="0"/>
        <v>-</v>
      </c>
      <c r="AR19" s="5" t="str">
        <f t="shared" si="0"/>
        <v>-</v>
      </c>
      <c r="AS19" s="5" t="str">
        <f t="shared" si="0"/>
        <v>-</v>
      </c>
      <c r="AT19" s="5" t="str">
        <f t="shared" si="0"/>
        <v>-</v>
      </c>
      <c r="AU19" s="5" t="str">
        <f t="shared" si="0"/>
        <v>-</v>
      </c>
      <c r="AV19" s="5" t="str">
        <f t="shared" si="0"/>
        <v>-</v>
      </c>
      <c r="AW19" s="5" t="str">
        <f t="shared" si="0"/>
        <v>-</v>
      </c>
      <c r="AX19" s="5" t="str">
        <f t="shared" si="0"/>
        <v>-</v>
      </c>
      <c r="AY19" s="5" t="str">
        <f t="shared" si="0"/>
        <v>-</v>
      </c>
      <c r="AZ19" s="5" t="str">
        <f t="shared" si="0"/>
        <v>-</v>
      </c>
      <c r="BA19" s="5" t="str">
        <f t="shared" si="0"/>
        <v>-</v>
      </c>
      <c r="BB19" s="5" t="str">
        <f t="shared" si="0"/>
        <v>-</v>
      </c>
      <c r="BC19" s="5" t="str">
        <f t="shared" si="0"/>
        <v>-</v>
      </c>
      <c r="BD19" s="5" t="str">
        <f t="shared" si="0"/>
        <v>-</v>
      </c>
      <c r="BE19" s="5" t="str">
        <f t="shared" si="0"/>
        <v>-</v>
      </c>
      <c r="BF19" s="5" t="str">
        <f t="shared" si="0"/>
        <v>-</v>
      </c>
    </row>
    <row r="20" spans="1:58" s="303" customFormat="1" ht="13.5">
      <c r="A20" s="14"/>
      <c r="B20" s="14"/>
      <c r="C20" s="14"/>
      <c r="D20" s="14"/>
      <c r="E20" s="4"/>
      <c r="F20" s="4"/>
      <c r="G20" s="28"/>
      <c r="H20" s="14"/>
      <c r="I20" s="14"/>
      <c r="J20" s="14"/>
      <c r="K20" s="14"/>
      <c r="L20" s="14"/>
      <c r="M20" s="14"/>
      <c r="N20" s="14"/>
      <c r="O20" s="14"/>
      <c r="P20" s="28"/>
      <c r="Q20" s="14"/>
      <c r="R20" s="14"/>
      <c r="S20" s="14"/>
      <c r="T20" s="14"/>
      <c r="U20" s="14"/>
      <c r="V20" s="14"/>
      <c r="W20" s="14"/>
      <c r="X20" s="14"/>
      <c r="Y20" s="28"/>
      <c r="Z20"/>
    </row>
    <row r="21" spans="1:58" s="303" customFormat="1" ht="13.5">
      <c r="A21" s="14"/>
      <c r="B21" s="14"/>
      <c r="C21" s="14"/>
      <c r="D21" s="14"/>
      <c r="E21" s="14"/>
      <c r="F21" s="14"/>
      <c r="G21" s="28"/>
      <c r="H21" s="14"/>
      <c r="I21" s="14"/>
      <c r="J21" s="14"/>
      <c r="K21" s="14"/>
      <c r="L21" s="14"/>
      <c r="M21" s="14"/>
      <c r="N21" s="14"/>
      <c r="O21" s="14"/>
      <c r="P21" s="28"/>
      <c r="Y21" s="28"/>
    </row>
  </sheetData>
  <mergeCells count="13">
    <mergeCell ref="B18:F18"/>
    <mergeCell ref="B19:D19"/>
    <mergeCell ref="H7:O7"/>
    <mergeCell ref="H8:O8"/>
    <mergeCell ref="B13:F13"/>
    <mergeCell ref="D15:D16"/>
    <mergeCell ref="E15:E16"/>
    <mergeCell ref="B3:F3"/>
    <mergeCell ref="B7:B12"/>
    <mergeCell ref="C7:C12"/>
    <mergeCell ref="D7:D12"/>
    <mergeCell ref="E7:E12"/>
    <mergeCell ref="F7:F8"/>
  </mergeCells>
  <hyperlinks>
    <hyperlink ref="D14" r:id="rId1" display="Elexon" xr:uid="{6FA50532-3EDD-4EE4-BEC3-FDAC2D3AF60A}"/>
    <hyperlink ref="D17" r:id="rId2" xr:uid="{75746E8E-D8B3-4F23-AD5D-0F5586504C6C}"/>
    <hyperlink ref="D15:D16" r:id="rId3" display="Elexon - Administrative and operatinal costs" xr:uid="{D662FAC1-CB6A-44C8-879B-AACB6B1EBF6C}"/>
  </hyperlinks>
  <pageMargins left="0.7" right="0.7" top="0.75" bottom="0.75" header="0.3" footer="0.3"/>
  <pageSetup paperSize="9" orientation="portrait" r:id="rId4"/>
  <headerFooter>
    <oddFooter>&amp;C_x000D_&amp;1#&amp;"Calibri"&amp;10&amp;K000000 OFFICIAL-InternalOnly</oddFooter>
  </headerFooter>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68"/>
  <sheetViews>
    <sheetView zoomScaleNormal="100" workbookViewId="0">
      <selection activeCell="K27" sqref="K27"/>
    </sheetView>
  </sheetViews>
  <sheetFormatPr defaultColWidth="9" defaultRowHeight="13.5" zeroHeight="1"/>
  <cols>
    <col min="1" max="1" width="2.61328125" style="14" customWidth="1"/>
    <col min="2" max="2" width="20" style="14" customWidth="1"/>
    <col min="3" max="3" width="11" style="14" customWidth="1"/>
    <col min="4" max="4" width="45.61328125" style="14" customWidth="1"/>
    <col min="5" max="16384" width="9" style="14"/>
  </cols>
  <sheetData>
    <row r="1" spans="2:14"/>
    <row r="2" spans="2:14" s="86" customFormat="1">
      <c r="B2" s="86" t="s">
        <v>43</v>
      </c>
    </row>
    <row r="3" spans="2:14" s="173" customFormat="1">
      <c r="B3" s="308"/>
      <c r="C3" s="308"/>
      <c r="D3" s="308"/>
      <c r="E3" s="308"/>
      <c r="F3" s="308"/>
      <c r="G3" s="308"/>
    </row>
    <row r="4" spans="2:14" s="173" customFormat="1">
      <c r="B4" s="308"/>
      <c r="C4" s="308"/>
      <c r="D4" s="308"/>
      <c r="E4" s="308"/>
      <c r="F4" s="308"/>
      <c r="G4" s="308"/>
    </row>
    <row r="5" spans="2:14"/>
    <row r="6" spans="2:14">
      <c r="B6" s="14" t="s">
        <v>44</v>
      </c>
    </row>
    <row r="7" spans="2:14"/>
    <row r="8" spans="2:14">
      <c r="B8" s="14" t="s">
        <v>45</v>
      </c>
    </row>
    <row r="9" spans="2:14"/>
    <row r="10" spans="2:14">
      <c r="B10" s="14" t="s">
        <v>46</v>
      </c>
    </row>
    <row r="11" spans="2:14"/>
    <row r="12" spans="2:14">
      <c r="B12" s="14" t="s">
        <v>47</v>
      </c>
    </row>
    <row r="13" spans="2:14">
      <c r="B13" s="14" t="s">
        <v>48</v>
      </c>
    </row>
    <row r="14" spans="2:14"/>
    <row r="15" spans="2:14" ht="25.5" customHeight="1">
      <c r="B15" s="338" t="s">
        <v>49</v>
      </c>
      <c r="C15" s="338"/>
      <c r="D15" s="338"/>
      <c r="E15" s="338"/>
      <c r="F15" s="338"/>
      <c r="G15" s="338"/>
      <c r="H15" s="338"/>
      <c r="I15" s="338"/>
      <c r="J15" s="338"/>
      <c r="K15" s="338"/>
      <c r="L15" s="338"/>
      <c r="M15" s="338"/>
      <c r="N15" s="338"/>
    </row>
    <row r="16" spans="2:14" ht="12.75" customHeight="1">
      <c r="B16" s="221"/>
      <c r="C16" s="221"/>
      <c r="D16" s="221"/>
      <c r="E16" s="221"/>
      <c r="F16" s="221"/>
      <c r="G16" s="221"/>
      <c r="H16" s="221"/>
      <c r="I16" s="221"/>
      <c r="J16" s="221"/>
      <c r="K16" s="221"/>
      <c r="L16" s="221"/>
      <c r="M16" s="221"/>
      <c r="N16" s="221"/>
    </row>
    <row r="17" spans="1:14" ht="12.75" customHeight="1">
      <c r="B17" s="123"/>
      <c r="C17" s="124" t="s">
        <v>50</v>
      </c>
      <c r="D17" s="221"/>
      <c r="E17" s="125"/>
      <c r="F17" s="124" t="s">
        <v>51</v>
      </c>
      <c r="G17" s="221"/>
      <c r="H17" s="221"/>
      <c r="I17" s="221"/>
      <c r="J17" s="221"/>
      <c r="K17" s="221"/>
      <c r="L17" s="221"/>
      <c r="M17" s="221"/>
      <c r="N17" s="221"/>
    </row>
    <row r="18" spans="1:14"/>
    <row r="19" spans="1:14">
      <c r="A19" s="119"/>
      <c r="B19" s="14" t="s">
        <v>52</v>
      </c>
      <c r="C19" s="119"/>
      <c r="D19" s="119"/>
    </row>
    <row r="20" spans="1:14">
      <c r="A20" s="119"/>
      <c r="C20" s="119"/>
      <c r="D20" s="119"/>
    </row>
    <row r="21" spans="1:14" s="86" customFormat="1">
      <c r="B21" s="86" t="s">
        <v>53</v>
      </c>
    </row>
    <row r="22" spans="1:14">
      <c r="C22" s="120"/>
      <c r="D22" s="119"/>
    </row>
    <row r="23" spans="1:14">
      <c r="A23" s="55"/>
      <c r="B23" s="122" t="s">
        <v>54</v>
      </c>
      <c r="C23" s="122" t="s">
        <v>55</v>
      </c>
      <c r="D23" s="122" t="s">
        <v>43</v>
      </c>
    </row>
    <row r="24" spans="1:14">
      <c r="A24" s="55"/>
      <c r="B24" s="121" t="s">
        <v>56</v>
      </c>
      <c r="C24" s="121" t="s">
        <v>57</v>
      </c>
      <c r="D24" s="121" t="s">
        <v>58</v>
      </c>
    </row>
    <row r="25" spans="1:14" ht="19.5" customHeight="1">
      <c r="A25" s="55"/>
      <c r="B25" s="121" t="s">
        <v>59</v>
      </c>
      <c r="C25" s="121" t="s">
        <v>57</v>
      </c>
      <c r="D25" s="121" t="s">
        <v>60</v>
      </c>
    </row>
    <row r="26" spans="1:14" ht="12.75" customHeight="1">
      <c r="A26" s="55"/>
      <c r="B26" s="339" t="s">
        <v>61</v>
      </c>
      <c r="C26" s="340"/>
      <c r="D26" s="341"/>
    </row>
    <row r="27" spans="1:14" ht="22.5" customHeight="1">
      <c r="A27" s="55"/>
      <c r="B27" s="121" t="s">
        <v>62</v>
      </c>
      <c r="C27" s="121" t="s">
        <v>63</v>
      </c>
      <c r="D27" s="121" t="s">
        <v>64</v>
      </c>
    </row>
    <row r="28" spans="1:14" ht="12.75" customHeight="1">
      <c r="A28" s="55"/>
      <c r="B28" s="339" t="s">
        <v>65</v>
      </c>
      <c r="C28" s="342"/>
      <c r="D28" s="343"/>
    </row>
    <row r="29" spans="1:14" ht="23.5">
      <c r="A29" s="55"/>
      <c r="B29" s="121" t="s">
        <v>66</v>
      </c>
      <c r="C29" s="121" t="s">
        <v>67</v>
      </c>
      <c r="D29" s="121" t="s">
        <v>68</v>
      </c>
    </row>
    <row r="30" spans="1:14" ht="12.75" customHeight="1">
      <c r="A30" s="55"/>
      <c r="B30" s="339" t="s">
        <v>69</v>
      </c>
      <c r="C30" s="342"/>
      <c r="D30" s="343"/>
    </row>
    <row r="31" spans="1:14" ht="15" customHeight="1">
      <c r="A31" s="55"/>
      <c r="B31" s="121" t="s">
        <v>70</v>
      </c>
      <c r="C31" s="121" t="s">
        <v>71</v>
      </c>
      <c r="D31" s="121" t="s">
        <v>72</v>
      </c>
    </row>
    <row r="32" spans="1:14" ht="34.5" customHeight="1">
      <c r="A32" s="55"/>
      <c r="B32" s="121" t="s">
        <v>73</v>
      </c>
      <c r="C32" s="121" t="s">
        <v>74</v>
      </c>
      <c r="D32" s="121" t="s">
        <v>75</v>
      </c>
    </row>
    <row r="33" spans="1:4" ht="26.25" customHeight="1">
      <c r="A33" s="55"/>
      <c r="B33" s="121" t="s">
        <v>76</v>
      </c>
      <c r="C33" s="121" t="s">
        <v>74</v>
      </c>
      <c r="D33" s="121" t="s">
        <v>77</v>
      </c>
    </row>
    <row r="34" spans="1:4" ht="23.5">
      <c r="A34" s="55"/>
      <c r="B34" s="121" t="s">
        <v>78</v>
      </c>
      <c r="C34" s="121" t="s">
        <v>74</v>
      </c>
      <c r="D34" s="121" t="s">
        <v>79</v>
      </c>
    </row>
    <row r="35" spans="1:4" ht="23.5">
      <c r="A35" s="55"/>
      <c r="B35" s="121" t="s">
        <v>80</v>
      </c>
      <c r="C35" s="121" t="s">
        <v>74</v>
      </c>
      <c r="D35" s="121" t="s">
        <v>81</v>
      </c>
    </row>
    <row r="36" spans="1:4" ht="23.5">
      <c r="A36" s="55"/>
      <c r="B36" s="121" t="s">
        <v>82</v>
      </c>
      <c r="C36" s="121" t="s">
        <v>74</v>
      </c>
      <c r="D36" s="121" t="s">
        <v>83</v>
      </c>
    </row>
    <row r="37" spans="1:4">
      <c r="A37" s="55"/>
      <c r="B37" s="121" t="s">
        <v>84</v>
      </c>
      <c r="C37" s="121" t="s">
        <v>71</v>
      </c>
      <c r="D37" s="121" t="s">
        <v>85</v>
      </c>
    </row>
    <row r="38" spans="1:4" ht="23.5">
      <c r="A38" s="55"/>
      <c r="B38" s="121" t="s">
        <v>86</v>
      </c>
      <c r="C38" s="121" t="s">
        <v>74</v>
      </c>
      <c r="D38" s="121" t="s">
        <v>87</v>
      </c>
    </row>
    <row r="39" spans="1:4" ht="23.5">
      <c r="A39" s="55"/>
      <c r="B39" s="219" t="s">
        <v>88</v>
      </c>
      <c r="C39" s="219" t="s">
        <v>74</v>
      </c>
      <c r="D39" s="219" t="s">
        <v>89</v>
      </c>
    </row>
    <row r="40" spans="1:4" ht="23.5">
      <c r="B40" s="219" t="s">
        <v>90</v>
      </c>
      <c r="C40" s="219" t="s">
        <v>74</v>
      </c>
      <c r="D40" s="219" t="s">
        <v>507</v>
      </c>
    </row>
    <row r="130"/>
    <row r="145"/>
    <row r="146" ht="27" customHeight="1"/>
    <row r="147"/>
    <row r="148"/>
    <row r="149"/>
    <row r="150"/>
    <row r="151"/>
    <row r="152"/>
    <row r="153"/>
    <row r="154"/>
    <row r="155"/>
    <row r="156"/>
    <row r="157"/>
    <row r="158"/>
    <row r="159"/>
    <row r="160"/>
    <row r="161"/>
    <row r="162"/>
    <row r="163"/>
    <row r="164"/>
    <row r="165"/>
    <row r="166"/>
    <row r="167"/>
    <row r="168"/>
  </sheetData>
  <mergeCells count="4">
    <mergeCell ref="B15:N15"/>
    <mergeCell ref="B26:D26"/>
    <mergeCell ref="B28:D28"/>
    <mergeCell ref="B30:D30"/>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2"/>
  <sheetViews>
    <sheetView zoomScaleNormal="100" workbookViewId="0"/>
  </sheetViews>
  <sheetFormatPr defaultColWidth="0" defaultRowHeight="13.5" zeroHeight="1"/>
  <cols>
    <col min="1" max="1" width="5.765625" customWidth="1"/>
    <col min="2" max="2" width="23.4609375" customWidth="1"/>
    <col min="3" max="3" width="18.4609375" customWidth="1"/>
    <col min="4" max="4" width="23.3828125" customWidth="1"/>
    <col min="5" max="5" width="25.765625" customWidth="1"/>
    <col min="6" max="6" width="1.61328125" customWidth="1"/>
    <col min="7" max="14" width="15.61328125" customWidth="1"/>
    <col min="15" max="15" width="1.84375" customWidth="1"/>
    <col min="16" max="23" width="15.61328125" customWidth="1"/>
    <col min="24" max="24" width="1.84375" customWidth="1"/>
    <col min="25" max="25" width="15.84375" customWidth="1"/>
    <col min="26" max="57" width="15.61328125" customWidth="1"/>
    <col min="58" max="16384" width="9" hidden="1"/>
  </cols>
  <sheetData>
    <row r="1" spans="1:57" s="2" customFormat="1" ht="12.75" customHeight="1"/>
    <row r="2" spans="1:57" s="2" customFormat="1" ht="18.75" customHeight="1">
      <c r="B2" s="137" t="s">
        <v>91</v>
      </c>
      <c r="C2" s="40"/>
      <c r="D2" s="40"/>
      <c r="E2" s="40"/>
      <c r="F2" s="40"/>
      <c r="G2" s="40"/>
      <c r="O2" s="40"/>
      <c r="X2" s="40"/>
      <c r="Y2" s="40"/>
    </row>
    <row r="3" spans="1:57" s="2" customFormat="1" ht="48.75" customHeight="1">
      <c r="B3" s="368" t="s">
        <v>92</v>
      </c>
      <c r="C3" s="368"/>
      <c r="D3" s="368"/>
      <c r="E3" s="368"/>
      <c r="F3" s="368"/>
      <c r="G3" s="368"/>
      <c r="H3" s="368"/>
      <c r="I3" s="368"/>
      <c r="J3" s="39"/>
      <c r="K3" s="39"/>
      <c r="L3" s="39"/>
      <c r="M3" s="39"/>
      <c r="N3" s="39"/>
      <c r="O3" s="39"/>
      <c r="P3" s="39"/>
      <c r="Q3" s="39"/>
      <c r="R3" s="39"/>
      <c r="S3" s="39"/>
      <c r="T3" s="39"/>
      <c r="U3" s="39"/>
      <c r="V3" s="39"/>
      <c r="W3" s="39"/>
      <c r="X3" s="39"/>
      <c r="Y3" s="39"/>
      <c r="Z3" s="39"/>
      <c r="AA3" s="39"/>
      <c r="AB3" s="39"/>
      <c r="AC3" s="39"/>
    </row>
    <row r="4" spans="1:57" s="2" customFormat="1" ht="12.75" customHeight="1"/>
    <row r="5" spans="1:57" s="14" customFormat="1"/>
    <row r="6" spans="1:57" s="14" customFormat="1">
      <c r="B6" s="83"/>
    </row>
    <row r="7" spans="1:57" s="85" customFormat="1">
      <c r="B7" s="86" t="s">
        <v>93</v>
      </c>
    </row>
    <row r="8" spans="1:57" s="14" customFormat="1">
      <c r="B8" s="83"/>
    </row>
    <row r="9" spans="1:57">
      <c r="A9" s="14"/>
      <c r="B9" s="362" t="s">
        <v>94</v>
      </c>
      <c r="C9" s="369" t="s">
        <v>95</v>
      </c>
      <c r="D9" s="355" t="s">
        <v>96</v>
      </c>
      <c r="E9" s="372"/>
      <c r="F9" s="84"/>
      <c r="G9" s="359" t="s">
        <v>97</v>
      </c>
      <c r="H9" s="360"/>
      <c r="I9" s="360"/>
      <c r="J9" s="360"/>
      <c r="K9" s="360"/>
      <c r="L9" s="360"/>
      <c r="M9" s="360"/>
      <c r="N9" s="361"/>
      <c r="O9" s="136"/>
      <c r="P9" s="229" t="s">
        <v>98</v>
      </c>
      <c r="Q9" s="230"/>
      <c r="R9" s="230"/>
      <c r="S9" s="230"/>
      <c r="T9" s="230"/>
      <c r="U9" s="230"/>
      <c r="V9" s="230"/>
      <c r="W9" s="230"/>
      <c r="X9" s="84"/>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1"/>
    </row>
    <row r="10" spans="1:57" ht="12.75" customHeight="1">
      <c r="A10" s="14"/>
      <c r="B10" s="362"/>
      <c r="C10" s="369"/>
      <c r="D10" s="355"/>
      <c r="E10" s="372"/>
      <c r="F10" s="84"/>
      <c r="G10" s="356" t="s">
        <v>99</v>
      </c>
      <c r="H10" s="357"/>
      <c r="I10" s="357"/>
      <c r="J10" s="357"/>
      <c r="K10" s="357"/>
      <c r="L10" s="357"/>
      <c r="M10" s="357"/>
      <c r="N10" s="358"/>
      <c r="O10" s="136"/>
      <c r="P10" s="232" t="s">
        <v>100</v>
      </c>
      <c r="Q10" s="233"/>
      <c r="R10" s="233"/>
      <c r="S10" s="233"/>
      <c r="T10" s="233"/>
      <c r="U10" s="233"/>
      <c r="V10" s="233"/>
      <c r="W10" s="233"/>
      <c r="X10" s="84"/>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4"/>
    </row>
    <row r="11" spans="1:57" ht="25.5" customHeight="1">
      <c r="A11" s="14"/>
      <c r="B11" s="362"/>
      <c r="C11" s="369"/>
      <c r="D11" s="355"/>
      <c r="E11" s="97" t="s">
        <v>101</v>
      </c>
      <c r="F11" s="84"/>
      <c r="G11" s="33" t="s">
        <v>102</v>
      </c>
      <c r="H11" s="33" t="s">
        <v>103</v>
      </c>
      <c r="I11" s="33" t="s">
        <v>104</v>
      </c>
      <c r="J11" s="33" t="s">
        <v>105</v>
      </c>
      <c r="K11" s="33" t="s">
        <v>106</v>
      </c>
      <c r="L11" s="34" t="s">
        <v>107</v>
      </c>
      <c r="M11" s="33" t="s">
        <v>108</v>
      </c>
      <c r="N11" s="33" t="s">
        <v>109</v>
      </c>
      <c r="O11" s="84"/>
      <c r="P11" s="29" t="s">
        <v>110</v>
      </c>
      <c r="Q11" s="29" t="s">
        <v>111</v>
      </c>
      <c r="R11" s="29" t="s">
        <v>112</v>
      </c>
      <c r="S11" s="35" t="s">
        <v>113</v>
      </c>
      <c r="T11" s="29" t="s">
        <v>114</v>
      </c>
      <c r="U11" s="29" t="s">
        <v>115</v>
      </c>
      <c r="V11" s="29" t="s">
        <v>116</v>
      </c>
      <c r="W11" s="29" t="s">
        <v>117</v>
      </c>
      <c r="X11" s="84"/>
      <c r="Y11" s="29" t="s">
        <v>118</v>
      </c>
      <c r="Z11" s="29" t="s">
        <v>118</v>
      </c>
      <c r="AA11" s="29" t="s">
        <v>119</v>
      </c>
      <c r="AB11" s="29" t="s">
        <v>119</v>
      </c>
      <c r="AC11" s="264" t="s">
        <v>120</v>
      </c>
      <c r="AD11" s="264" t="s">
        <v>120</v>
      </c>
      <c r="AE11" s="265" t="s">
        <v>121</v>
      </c>
      <c r="AF11" s="263" t="s">
        <v>121</v>
      </c>
      <c r="AG11" s="263" t="s">
        <v>122</v>
      </c>
      <c r="AH11" s="263" t="s">
        <v>122</v>
      </c>
      <c r="AI11" s="263" t="s">
        <v>123</v>
      </c>
      <c r="AJ11" s="263" t="s">
        <v>123</v>
      </c>
      <c r="AK11" s="263" t="s">
        <v>124</v>
      </c>
      <c r="AL11" s="263" t="s">
        <v>124</v>
      </c>
      <c r="AM11" s="263" t="s">
        <v>125</v>
      </c>
      <c r="AN11" s="263" t="s">
        <v>125</v>
      </c>
      <c r="AO11" s="263" t="s">
        <v>126</v>
      </c>
      <c r="AP11" s="263" t="s">
        <v>126</v>
      </c>
      <c r="AQ11" s="263" t="s">
        <v>127</v>
      </c>
      <c r="AR11" s="263" t="s">
        <v>127</v>
      </c>
      <c r="AS11" s="263" t="s">
        <v>128</v>
      </c>
      <c r="AT11" s="263" t="s">
        <v>128</v>
      </c>
      <c r="AU11" s="263" t="s">
        <v>129</v>
      </c>
      <c r="AV11" s="263" t="s">
        <v>129</v>
      </c>
      <c r="AW11" s="263" t="s">
        <v>130</v>
      </c>
      <c r="AX11" s="263" t="s">
        <v>130</v>
      </c>
      <c r="AY11" s="263" t="s">
        <v>131</v>
      </c>
      <c r="AZ11" s="263" t="s">
        <v>131</v>
      </c>
      <c r="BA11" s="263" t="s">
        <v>132</v>
      </c>
      <c r="BB11" s="263" t="s">
        <v>132</v>
      </c>
      <c r="BC11" s="263" t="s">
        <v>133</v>
      </c>
      <c r="BD11" s="263" t="s">
        <v>133</v>
      </c>
      <c r="BE11" s="263" t="s">
        <v>134</v>
      </c>
    </row>
    <row r="12" spans="1:57" ht="25.5" customHeight="1">
      <c r="A12" s="14"/>
      <c r="B12" s="362"/>
      <c r="C12" s="369"/>
      <c r="D12" s="355"/>
      <c r="E12" s="97" t="s">
        <v>101</v>
      </c>
      <c r="F12" s="84"/>
      <c r="G12" s="33" t="s">
        <v>102</v>
      </c>
      <c r="H12" s="33" t="s">
        <v>103</v>
      </c>
      <c r="I12" s="33" t="s">
        <v>104</v>
      </c>
      <c r="J12" s="33" t="s">
        <v>105</v>
      </c>
      <c r="K12" s="33" t="s">
        <v>106</v>
      </c>
      <c r="L12" s="34" t="s">
        <v>107</v>
      </c>
      <c r="M12" s="33" t="s">
        <v>108</v>
      </c>
      <c r="N12" s="33" t="s">
        <v>109</v>
      </c>
      <c r="O12" s="84"/>
      <c r="P12" s="29" t="s">
        <v>110</v>
      </c>
      <c r="Q12" s="29" t="s">
        <v>111</v>
      </c>
      <c r="R12" s="29" t="s">
        <v>112</v>
      </c>
      <c r="S12" s="35" t="s">
        <v>113</v>
      </c>
      <c r="T12" s="29" t="s">
        <v>114</v>
      </c>
      <c r="U12" s="29" t="s">
        <v>115</v>
      </c>
      <c r="V12" s="29" t="s">
        <v>116</v>
      </c>
      <c r="W12" s="29" t="s">
        <v>117</v>
      </c>
      <c r="X12" s="84"/>
      <c r="Y12" s="29" t="s">
        <v>118</v>
      </c>
      <c r="Z12" s="29" t="s">
        <v>135</v>
      </c>
      <c r="AA12" s="29" t="s">
        <v>119</v>
      </c>
      <c r="AB12" s="29" t="s">
        <v>136</v>
      </c>
      <c r="AC12" s="29" t="s">
        <v>137</v>
      </c>
      <c r="AD12" s="29" t="s">
        <v>138</v>
      </c>
      <c r="AE12" s="29" t="s">
        <v>139</v>
      </c>
      <c r="AF12" s="29" t="s">
        <v>140</v>
      </c>
      <c r="AG12" s="29" t="s">
        <v>141</v>
      </c>
      <c r="AH12" s="29" t="s">
        <v>142</v>
      </c>
      <c r="AI12" s="29" t="s">
        <v>143</v>
      </c>
      <c r="AJ12" s="29" t="s">
        <v>144</v>
      </c>
      <c r="AK12" s="29" t="s">
        <v>145</v>
      </c>
      <c r="AL12" s="29" t="s">
        <v>146</v>
      </c>
      <c r="AM12" s="29" t="s">
        <v>147</v>
      </c>
      <c r="AN12" s="29" t="s">
        <v>148</v>
      </c>
      <c r="AO12" s="29" t="s">
        <v>149</v>
      </c>
      <c r="AP12" s="29" t="s">
        <v>150</v>
      </c>
      <c r="AQ12" s="29" t="s">
        <v>151</v>
      </c>
      <c r="AR12" s="29" t="s">
        <v>152</v>
      </c>
      <c r="AS12" s="29" t="s">
        <v>153</v>
      </c>
      <c r="AT12" s="29" t="s">
        <v>154</v>
      </c>
      <c r="AU12" s="29" t="s">
        <v>155</v>
      </c>
      <c r="AV12" s="29" t="s">
        <v>156</v>
      </c>
      <c r="AW12" s="29" t="s">
        <v>157</v>
      </c>
      <c r="AX12" s="29" t="s">
        <v>158</v>
      </c>
      <c r="AY12" s="29" t="s">
        <v>159</v>
      </c>
      <c r="AZ12" s="29" t="s">
        <v>160</v>
      </c>
      <c r="BA12" s="29" t="s">
        <v>161</v>
      </c>
      <c r="BB12" s="29" t="s">
        <v>162</v>
      </c>
      <c r="BC12" s="29" t="s">
        <v>163</v>
      </c>
      <c r="BD12" s="29" t="s">
        <v>164</v>
      </c>
      <c r="BE12" s="29" t="s">
        <v>165</v>
      </c>
    </row>
    <row r="13" spans="1:57" ht="12.75" customHeight="1">
      <c r="A13" s="14"/>
      <c r="B13" s="362"/>
      <c r="C13" s="369"/>
      <c r="D13" s="355"/>
      <c r="E13" s="97" t="s">
        <v>166</v>
      </c>
      <c r="F13" s="84"/>
      <c r="G13" s="31" t="s">
        <v>167</v>
      </c>
      <c r="H13" s="31" t="s">
        <v>168</v>
      </c>
      <c r="I13" s="31" t="s">
        <v>169</v>
      </c>
      <c r="J13" s="31" t="s">
        <v>170</v>
      </c>
      <c r="K13" s="31" t="s">
        <v>171</v>
      </c>
      <c r="L13" s="32" t="s">
        <v>172</v>
      </c>
      <c r="M13" s="31" t="s">
        <v>173</v>
      </c>
      <c r="N13" s="31" t="s">
        <v>174</v>
      </c>
      <c r="O13" s="84"/>
      <c r="P13" s="31" t="s">
        <v>175</v>
      </c>
      <c r="Q13" s="31" t="s">
        <v>176</v>
      </c>
      <c r="R13" s="31" t="s">
        <v>177</v>
      </c>
      <c r="S13" s="36" t="s">
        <v>178</v>
      </c>
      <c r="T13" s="31" t="s">
        <v>179</v>
      </c>
      <c r="U13" s="31" t="s">
        <v>180</v>
      </c>
      <c r="V13" s="31" t="s">
        <v>181</v>
      </c>
      <c r="W13" s="31" t="s">
        <v>182</v>
      </c>
      <c r="X13" s="84"/>
      <c r="Y13" s="31" t="s">
        <v>183</v>
      </c>
      <c r="Z13" s="31" t="s">
        <v>184</v>
      </c>
      <c r="AA13" s="31" t="s">
        <v>185</v>
      </c>
      <c r="AB13" s="31" t="s">
        <v>186</v>
      </c>
      <c r="AC13" s="31" t="s">
        <v>187</v>
      </c>
      <c r="AD13" s="31" t="s">
        <v>188</v>
      </c>
      <c r="AE13" s="31" t="s">
        <v>189</v>
      </c>
      <c r="AF13" s="31" t="s">
        <v>190</v>
      </c>
      <c r="AG13" s="31" t="s">
        <v>191</v>
      </c>
      <c r="AH13" s="31" t="s">
        <v>192</v>
      </c>
      <c r="AI13" s="31" t="s">
        <v>193</v>
      </c>
      <c r="AJ13" s="31" t="s">
        <v>194</v>
      </c>
      <c r="AK13" s="31" t="s">
        <v>195</v>
      </c>
      <c r="AL13" s="31" t="s">
        <v>196</v>
      </c>
      <c r="AM13" s="31" t="s">
        <v>197</v>
      </c>
      <c r="AN13" s="31" t="s">
        <v>198</v>
      </c>
      <c r="AO13" s="31" t="s">
        <v>199</v>
      </c>
      <c r="AP13" s="31" t="s">
        <v>200</v>
      </c>
      <c r="AQ13" s="31" t="s">
        <v>201</v>
      </c>
      <c r="AR13" s="31" t="s">
        <v>202</v>
      </c>
      <c r="AS13" s="31" t="s">
        <v>203</v>
      </c>
      <c r="AT13" s="31" t="s">
        <v>204</v>
      </c>
      <c r="AU13" s="31" t="s">
        <v>205</v>
      </c>
      <c r="AV13" s="31" t="s">
        <v>206</v>
      </c>
      <c r="AW13" s="31" t="s">
        <v>207</v>
      </c>
      <c r="AX13" s="31" t="s">
        <v>208</v>
      </c>
      <c r="AY13" s="31" t="s">
        <v>209</v>
      </c>
      <c r="AZ13" s="31" t="s">
        <v>210</v>
      </c>
      <c r="BA13" s="31" t="s">
        <v>211</v>
      </c>
      <c r="BB13" s="31" t="s">
        <v>212</v>
      </c>
      <c r="BC13" s="31" t="s">
        <v>213</v>
      </c>
      <c r="BD13" s="31" t="s">
        <v>214</v>
      </c>
      <c r="BE13" s="31" t="s">
        <v>215</v>
      </c>
    </row>
    <row r="14" spans="1:57" ht="12.75" customHeight="1">
      <c r="A14" s="14"/>
      <c r="B14" s="362"/>
      <c r="C14" s="369"/>
      <c r="D14" s="355"/>
      <c r="E14" s="139" t="s">
        <v>216</v>
      </c>
      <c r="F14" s="84"/>
      <c r="G14" s="29" t="s">
        <v>217</v>
      </c>
      <c r="H14" s="29" t="s">
        <v>217</v>
      </c>
      <c r="I14" s="29" t="s">
        <v>218</v>
      </c>
      <c r="J14" s="29" t="s">
        <v>218</v>
      </c>
      <c r="K14" s="29" t="s">
        <v>219</v>
      </c>
      <c r="L14" s="30" t="s">
        <v>219</v>
      </c>
      <c r="M14" s="29" t="s">
        <v>220</v>
      </c>
      <c r="N14" s="29" t="s">
        <v>220</v>
      </c>
      <c r="O14" s="84"/>
      <c r="P14" s="29" t="s">
        <v>221</v>
      </c>
      <c r="Q14" s="29" t="s">
        <v>222</v>
      </c>
      <c r="R14" s="29" t="s">
        <v>222</v>
      </c>
      <c r="S14" s="35" t="s">
        <v>223</v>
      </c>
      <c r="T14" s="29" t="s">
        <v>223</v>
      </c>
      <c r="U14" s="29" t="s">
        <v>224</v>
      </c>
      <c r="V14" s="29" t="s">
        <v>224</v>
      </c>
      <c r="W14" s="29" t="s">
        <v>225</v>
      </c>
      <c r="X14" s="84"/>
      <c r="Y14" s="29" t="s">
        <v>225</v>
      </c>
      <c r="Z14" s="29" t="s">
        <v>225</v>
      </c>
      <c r="AA14" s="29" t="s">
        <v>226</v>
      </c>
      <c r="AB14" s="29" t="s">
        <v>226</v>
      </c>
      <c r="AC14" s="29" t="s">
        <v>226</v>
      </c>
      <c r="AD14" s="29" t="s">
        <v>226</v>
      </c>
      <c r="AE14" s="29" t="s">
        <v>227</v>
      </c>
      <c r="AF14" s="29" t="s">
        <v>227</v>
      </c>
      <c r="AG14" s="29" t="s">
        <v>227</v>
      </c>
      <c r="AH14" s="29" t="s">
        <v>227</v>
      </c>
      <c r="AI14" s="29" t="s">
        <v>228</v>
      </c>
      <c r="AJ14" s="29" t="s">
        <v>228</v>
      </c>
      <c r="AK14" s="29" t="s">
        <v>228</v>
      </c>
      <c r="AL14" s="29" t="s">
        <v>228</v>
      </c>
      <c r="AM14" s="29" t="s">
        <v>229</v>
      </c>
      <c r="AN14" s="29" t="s">
        <v>229</v>
      </c>
      <c r="AO14" s="29" t="s">
        <v>229</v>
      </c>
      <c r="AP14" s="29" t="s">
        <v>229</v>
      </c>
      <c r="AQ14" s="29" t="s">
        <v>230</v>
      </c>
      <c r="AR14" s="29" t="s">
        <v>230</v>
      </c>
      <c r="AS14" s="29" t="s">
        <v>230</v>
      </c>
      <c r="AT14" s="29" t="s">
        <v>230</v>
      </c>
      <c r="AU14" s="29" t="s">
        <v>231</v>
      </c>
      <c r="AV14" s="29" t="s">
        <v>231</v>
      </c>
      <c r="AW14" s="29" t="s">
        <v>231</v>
      </c>
      <c r="AX14" s="29" t="s">
        <v>231</v>
      </c>
      <c r="AY14" s="29" t="s">
        <v>232</v>
      </c>
      <c r="AZ14" s="29" t="s">
        <v>232</v>
      </c>
      <c r="BA14" s="29" t="s">
        <v>232</v>
      </c>
      <c r="BB14" s="29" t="s">
        <v>232</v>
      </c>
      <c r="BC14" s="29" t="s">
        <v>233</v>
      </c>
      <c r="BD14" s="29" t="s">
        <v>233</v>
      </c>
      <c r="BE14" s="29" t="s">
        <v>233</v>
      </c>
    </row>
    <row r="15" spans="1:57" ht="12.75" customHeight="1">
      <c r="A15" s="14"/>
      <c r="B15" s="349" t="s">
        <v>234</v>
      </c>
      <c r="C15" s="108" t="s">
        <v>235</v>
      </c>
      <c r="D15" s="344" t="s">
        <v>236</v>
      </c>
      <c r="E15" s="371"/>
      <c r="F15" s="84"/>
      <c r="G15" s="106">
        <f>IF('2a Aggregate costs'!H$15="-","-",SUM('2a Aggregate costs'!H$15,'2a Aggregate costs'!H$16,'2a Aggregate costs'!H$17,'2a Aggregate costs'!H40, '2a Aggregate costs'!H78)*'3a Demand'!$C$9+'2a Aggregate costs'!H$18)</f>
        <v>68.565771367263309</v>
      </c>
      <c r="H15" s="106">
        <f>IF('2a Aggregate costs'!I$15="-","-",SUM('2a Aggregate costs'!I$15,'2a Aggregate costs'!I$16,'2a Aggregate costs'!I$17,'2a Aggregate costs'!I40, '2a Aggregate costs'!I78)*'3a Demand'!$C$9+'2a Aggregate costs'!I$18)</f>
        <v>68.545523907361414</v>
      </c>
      <c r="I15" s="106">
        <f>IF('2a Aggregate costs'!J$15="-","-",SUM('2a Aggregate costs'!J$15,'2a Aggregate costs'!J$16,'2a Aggregate costs'!J$17,'2a Aggregate costs'!J40, '2a Aggregate costs'!J78)*'3a Demand'!$C$9+'2a Aggregate costs'!J$18)</f>
        <v>83.614794006957538</v>
      </c>
      <c r="J15" s="106">
        <f>IF('2a Aggregate costs'!K$15="-","-",SUM('2a Aggregate costs'!K$15,'2a Aggregate costs'!K$16,'2a Aggregate costs'!K$17,'2a Aggregate costs'!K40, '2a Aggregate costs'!K78)*'3a Demand'!$C$9+'2a Aggregate costs'!K$18)</f>
        <v>83.537954562762394</v>
      </c>
      <c r="K15" s="106">
        <f>IF('2a Aggregate costs'!L$15="-","-",SUM('2a Aggregate costs'!L$15,'2a Aggregate costs'!L$16,'2a Aggregate costs'!L$17,'2a Aggregate costs'!L40, '2a Aggregate costs'!L78)*'3a Demand'!$C$9+'2a Aggregate costs'!L$18)</f>
        <v>88.918000091064357</v>
      </c>
      <c r="L15" s="106">
        <f>IF('2a Aggregate costs'!M$15="-","-",SUM('2a Aggregate costs'!M$15,'2a Aggregate costs'!M$16,'2a Aggregate costs'!M$17,'2a Aggregate costs'!M40, '2a Aggregate costs'!M78)*'3a Demand'!$C$9+'2a Aggregate costs'!M$18)</f>
        <v>89.232750584499058</v>
      </c>
      <c r="M15" s="106">
        <f>IF('2a Aggregate costs'!N$15="-","-",SUM('2a Aggregate costs'!N$15,'2a Aggregate costs'!N$16,'2a Aggregate costs'!N$17,'2a Aggregate costs'!N40, '2a Aggregate costs'!N78)*'3a Demand'!$C$9+'2a Aggregate costs'!N$18)</f>
        <v>103.19089658237827</v>
      </c>
      <c r="N15" s="106">
        <f>IF('2a Aggregate costs'!O$15="-","-",SUM('2a Aggregate costs'!O$15,'2a Aggregate costs'!O$16,'2a Aggregate costs'!O$17,'2a Aggregate costs'!O40, '2a Aggregate costs'!O78)*'3a Demand'!$C$9+'2a Aggregate costs'!O$18)</f>
        <v>103.26009605959037</v>
      </c>
      <c r="O15" s="84"/>
      <c r="P15" s="106">
        <f>IF('2a Aggregate costs'!Q$15="-","-",SUM('2a Aggregate costs'!Q$15,'2a Aggregate costs'!Q$16,'2a Aggregate costs'!Q$17,'2a Aggregate costs'!Q40, '2a Aggregate costs'!Q78)*'3a Demand'!$C$9+'2a Aggregate costs'!Q$18)</f>
        <v>103.26009605959037</v>
      </c>
      <c r="Q15" s="106">
        <f>IF('2a Aggregate costs'!R$15="-","-",SUM('2a Aggregate costs'!R$15,'2a Aggregate costs'!R$16,'2a Aggregate costs'!R$17,'2a Aggregate costs'!R40, '2a Aggregate costs'!R78)*'3a Demand'!$C$9+'2a Aggregate costs'!R$18)</f>
        <v>110.39599487540659</v>
      </c>
      <c r="R15" s="106">
        <f>IF('2a Aggregate costs'!S$15="-","-",SUM('2a Aggregate costs'!S$15,'2a Aggregate costs'!S$16,'2a Aggregate costs'!S$17,'2a Aggregate costs'!S40, '2a Aggregate costs'!S78)*'3a Demand'!$C$9+'2a Aggregate costs'!S$18)</f>
        <v>111.7072095389764</v>
      </c>
      <c r="S15" s="106">
        <f>IF('2a Aggregate costs'!T$15="-","-",SUM('2a Aggregate costs'!T$15,'2a Aggregate costs'!T$16,'2a Aggregate costs'!T$17,'2a Aggregate costs'!T40, '2a Aggregate costs'!T78)*'3a Demand'!$C$9+'2a Aggregate costs'!T$18)</f>
        <v>114.90065469882065</v>
      </c>
      <c r="T15" s="106">
        <f>IF('2a Aggregate costs'!U$15="-","-",SUM('2a Aggregate costs'!U$15,'2a Aggregate costs'!U$16,'2a Aggregate costs'!U$17,'2a Aggregate costs'!U40, '2a Aggregate costs'!U78)*'3a Demand'!$C$9+'2a Aggregate costs'!U$18)</f>
        <v>114.4180160814398</v>
      </c>
      <c r="U15" s="106">
        <f>IF('2a Aggregate costs'!V$15="-","-",SUM('2a Aggregate costs'!V$15,'2a Aggregate costs'!V$16,'2a Aggregate costs'!V$17,'2a Aggregate costs'!V40, '2a Aggregate costs'!V78)*'3a Demand'!$C$9+'2a Aggregate costs'!V$18)</f>
        <v>121.05350272737377</v>
      </c>
      <c r="V15" s="106">
        <f>IF('2a Aggregate costs'!W$15="-","-",SUM('2a Aggregate costs'!W$15,'2a Aggregate costs'!W$16,'2a Aggregate costs'!W$17,'2a Aggregate costs'!W40, '2a Aggregate costs'!W78)*'3a Demand'!$C$9+'2a Aggregate costs'!W$18)</f>
        <v>120.46168627822081</v>
      </c>
      <c r="W15" s="106">
        <f>IF('2a Aggregate costs'!X$15="-","-",SUM('2a Aggregate costs'!X$15,'2a Aggregate costs'!X$16,'2a Aggregate costs'!X$17,'2a Aggregate costs'!X40, '2a Aggregate costs'!X78)*'3a Demand'!$C$9+'2a Aggregate costs'!X$18)</f>
        <v>126.57531856556605</v>
      </c>
      <c r="X15" s="84"/>
      <c r="Y15" s="106">
        <f>IF('2a Aggregate costs'!Z$15="-","-",SUM('2a Aggregate costs'!Z$15,'2a Aggregate costs'!Z$16,'2a Aggregate costs'!Z$17,'2a Aggregate costs'!Z40, '2a Aggregate costs'!Z78)*'3a Demand'!$C$9+'2a Aggregate costs'!Z$18)</f>
        <v>125.50081957998127</v>
      </c>
      <c r="Z15" s="106">
        <f>IF('2a Aggregate costs'!AA$15="-","-",SUM('2a Aggregate costs'!AA$15,'2a Aggregate costs'!AA$16,'2a Aggregate costs'!AA$17,'2a Aggregate costs'!AA40, '2a Aggregate costs'!AA78)*'3a Demand'!$C$9+'2a Aggregate costs'!AA$18)</f>
        <v>125.50081957998127</v>
      </c>
      <c r="AA15" s="106">
        <f>IF('2a Aggregate costs'!AB$15="-","-",SUM('2a Aggregate costs'!AB$15,'2a Aggregate costs'!AB$16,'2a Aggregate costs'!AB$17,'2a Aggregate costs'!AB40, '2a Aggregate costs'!AB78)*'3a Demand'!$C$9+'2a Aggregate costs'!AB$18)</f>
        <v>139.73123662685865</v>
      </c>
      <c r="AB15" s="106">
        <f>IF('2a Aggregate costs'!AC$15="-","-",SUM('2a Aggregate costs'!AC$15,'2a Aggregate costs'!AC$16,'2a Aggregate costs'!AC$17,'2a Aggregate costs'!AC40, '2a Aggregate costs'!AC78)*'3a Demand'!$C$9+'2a Aggregate costs'!AC$18)</f>
        <v>139.73123662685865</v>
      </c>
      <c r="AC15" s="106">
        <f>IF('2a Aggregate costs'!AD$15="-","-",SUM('2a Aggregate costs'!AD$15,'2a Aggregate costs'!AD$16,'2a Aggregate costs'!AD$17,'2a Aggregate costs'!AD40, '2a Aggregate costs'!AD78)*'3a Demand'!$C$9+'2a Aggregate costs'!AD$18)</f>
        <v>141.40573617982582</v>
      </c>
      <c r="AD15" s="106">
        <f>IF('2a Aggregate costs'!AE$15="-","-",SUM('2a Aggregate costs'!AE$15,'2a Aggregate costs'!AE$16,'2a Aggregate costs'!AE$17,'2a Aggregate costs'!AE40, '2a Aggregate costs'!AE78)*'3a Demand'!$C$9+'2a Aggregate costs'!AE$18)</f>
        <v>141.40573617982582</v>
      </c>
      <c r="AE15" s="106">
        <f>IF('2a Aggregate costs'!AF$15="-","-",SUM('2a Aggregate costs'!AF$15,'2a Aggregate costs'!AF$16,'2a Aggregate costs'!AF$17,'2a Aggregate costs'!AF40, '2a Aggregate costs'!AF78)*'3a Demand'!$C$9+'2a Aggregate costs'!AF$18)</f>
        <v>161.63400075371106</v>
      </c>
      <c r="AF15" s="106">
        <f>IF('2a Aggregate costs'!AG$15="-","-",SUM('2a Aggregate costs'!AG$15,'2a Aggregate costs'!AG$16,'2a Aggregate costs'!AG$17,'2a Aggregate costs'!AG40, '2a Aggregate costs'!AG78)*'3a Demand'!$C$9+'2a Aggregate costs'!AG$18)</f>
        <v>161.63400075371106</v>
      </c>
      <c r="AG15" s="106">
        <f>IF('2a Aggregate costs'!AH$15="-","-",SUM('2a Aggregate costs'!AH$15,'2a Aggregate costs'!AH$16,'2a Aggregate costs'!AH$17,'2a Aggregate costs'!AH40, '2a Aggregate costs'!AH78)*'3a Demand'!$C$9+'2a Aggregate costs'!AH$18)</f>
        <v>160.47986236384216</v>
      </c>
      <c r="AH15" s="106">
        <f>IF('2a Aggregate costs'!AI$15="-","-",SUM('2a Aggregate costs'!AI$15,'2a Aggregate costs'!AI$16,'2a Aggregate costs'!AI$17,'2a Aggregate costs'!AI40, '2a Aggregate costs'!AI78)*'3a Demand'!$C$9+'2a Aggregate costs'!AI$18)</f>
        <v>160.47986236384216</v>
      </c>
      <c r="AI15" s="106">
        <f>IF('2a Aggregate costs'!AJ$15="-","-",SUM('2a Aggregate costs'!AJ$15,'2a Aggregate costs'!AJ$16,'2a Aggregate costs'!AJ$17,'2a Aggregate costs'!AJ40, '2a Aggregate costs'!AJ78)*'3a Demand'!$C$9+'2a Aggregate costs'!AJ$18)</f>
        <v>168.65184820986451</v>
      </c>
      <c r="AJ15" s="106" t="str">
        <f>IF('2a Aggregate costs'!AK$15="-","-",SUM('2a Aggregate costs'!AK$15,'2a Aggregate costs'!AK$16,'2a Aggregate costs'!AK$17,'2a Aggregate costs'!AK40, '2a Aggregate costs'!AK78)*'3a Demand'!$C$9+'2a Aggregate costs'!AK$18)</f>
        <v>-</v>
      </c>
      <c r="AK15" s="106" t="str">
        <f>IF('2a Aggregate costs'!AL$15="-","-",SUM('2a Aggregate costs'!AL$15,'2a Aggregate costs'!AL$16,'2a Aggregate costs'!AL$17,'2a Aggregate costs'!AL40, '2a Aggregate costs'!AL78)*'3a Demand'!$C$9+'2a Aggregate costs'!AL$18)</f>
        <v>-</v>
      </c>
      <c r="AL15" s="106" t="str">
        <f>IF('2a Aggregate costs'!AM$15="-","-",SUM('2a Aggregate costs'!AM$15,'2a Aggregate costs'!AM$16,'2a Aggregate costs'!AM$17,'2a Aggregate costs'!AM40, '2a Aggregate costs'!AM78)*'3a Demand'!$C$9+'2a Aggregate costs'!AM$18)</f>
        <v>-</v>
      </c>
      <c r="AM15" s="106" t="str">
        <f>IF('2a Aggregate costs'!AN$15="-","-",SUM('2a Aggregate costs'!AN$15,'2a Aggregate costs'!AN$16,'2a Aggregate costs'!AN$17,'2a Aggregate costs'!AN40, '2a Aggregate costs'!AN78)*'3a Demand'!$C$9+'2a Aggregate costs'!AN$18)</f>
        <v>-</v>
      </c>
      <c r="AN15" s="106" t="str">
        <f>IF('2a Aggregate costs'!AO$15="-","-",SUM('2a Aggregate costs'!AO$15,'2a Aggregate costs'!AO$16,'2a Aggregate costs'!AO$17,'2a Aggregate costs'!AO40, '2a Aggregate costs'!AO78)*'3a Demand'!$C$9+'2a Aggregate costs'!AO$18)</f>
        <v>-</v>
      </c>
      <c r="AO15" s="106" t="str">
        <f>IF('2a Aggregate costs'!AP$15="-","-",SUM('2a Aggregate costs'!AP$15,'2a Aggregate costs'!AP$16,'2a Aggregate costs'!AP$17,'2a Aggregate costs'!AP40, '2a Aggregate costs'!AP78)*'3a Demand'!$C$9+'2a Aggregate costs'!AP$18)</f>
        <v>-</v>
      </c>
      <c r="AP15" s="106" t="str">
        <f>IF('2a Aggregate costs'!AQ$15="-","-",SUM('2a Aggregate costs'!AQ$15,'2a Aggregate costs'!AQ$16,'2a Aggregate costs'!AQ$17,'2a Aggregate costs'!AQ40, '2a Aggregate costs'!AQ78)*'3a Demand'!$C$9+'2a Aggregate costs'!AQ$18)</f>
        <v>-</v>
      </c>
      <c r="AQ15" s="106" t="str">
        <f>IF('2a Aggregate costs'!AR$15="-","-",SUM('2a Aggregate costs'!AR$15,'2a Aggregate costs'!AR$16,'2a Aggregate costs'!AR$17,'2a Aggregate costs'!AR40, '2a Aggregate costs'!AR78)*'3a Demand'!$C$9+'2a Aggregate costs'!AR$18)</f>
        <v>-</v>
      </c>
      <c r="AR15" s="106" t="str">
        <f>IF('2a Aggregate costs'!AS$15="-","-",SUM('2a Aggregate costs'!AS$15,'2a Aggregate costs'!AS$16,'2a Aggregate costs'!AS$17,'2a Aggregate costs'!AS40, '2a Aggregate costs'!AS78)*'3a Demand'!$C$9+'2a Aggregate costs'!AS$18)</f>
        <v>-</v>
      </c>
      <c r="AS15" s="106" t="str">
        <f>IF('2a Aggregate costs'!AT$15="-","-",SUM('2a Aggregate costs'!AT$15,'2a Aggregate costs'!AT$16,'2a Aggregate costs'!AT$17,'2a Aggregate costs'!AT40, '2a Aggregate costs'!AT78)*'3a Demand'!$C$9+'2a Aggregate costs'!AT$18)</f>
        <v>-</v>
      </c>
      <c r="AT15" s="106" t="str">
        <f>IF('2a Aggregate costs'!AU$15="-","-",SUM('2a Aggregate costs'!AU$15,'2a Aggregate costs'!AU$16,'2a Aggregate costs'!AU$17,'2a Aggregate costs'!AU40, '2a Aggregate costs'!AU78)*'3a Demand'!$C$9+'2a Aggregate costs'!AU$18)</f>
        <v>-</v>
      </c>
      <c r="AU15" s="106" t="str">
        <f>IF('2a Aggregate costs'!AV$15="-","-",SUM('2a Aggregate costs'!AV$15,'2a Aggregate costs'!AV$16,'2a Aggregate costs'!AV$17,'2a Aggregate costs'!AV40, '2a Aggregate costs'!AV78)*'3a Demand'!$C$9+'2a Aggregate costs'!AV$18)</f>
        <v>-</v>
      </c>
      <c r="AV15" s="106" t="str">
        <f>IF('2a Aggregate costs'!AW$15="-","-",SUM('2a Aggregate costs'!AW$15,'2a Aggregate costs'!AW$16,'2a Aggregate costs'!AW$17,'2a Aggregate costs'!AW40, '2a Aggregate costs'!AW78)*'3a Demand'!$C$9+'2a Aggregate costs'!AW$18)</f>
        <v>-</v>
      </c>
      <c r="AW15" s="106" t="str">
        <f>IF('2a Aggregate costs'!AX$15="-","-",SUM('2a Aggregate costs'!AX$15,'2a Aggregate costs'!AX$16,'2a Aggregate costs'!AX$17,'2a Aggregate costs'!AX40, '2a Aggregate costs'!AX78)*'3a Demand'!$C$9+'2a Aggregate costs'!AX$18)</f>
        <v>-</v>
      </c>
      <c r="AX15" s="106" t="str">
        <f>IF('2a Aggregate costs'!AY$15="-","-",SUM('2a Aggregate costs'!AY$15,'2a Aggregate costs'!AY$16,'2a Aggregate costs'!AY$17,'2a Aggregate costs'!AY40, '2a Aggregate costs'!AY78)*'3a Demand'!$C$9+'2a Aggregate costs'!AY$18)</f>
        <v>-</v>
      </c>
      <c r="AY15" s="106" t="str">
        <f>IF('2a Aggregate costs'!AZ$15="-","-",SUM('2a Aggregate costs'!AZ$15,'2a Aggregate costs'!AZ$16,'2a Aggregate costs'!AZ$17,'2a Aggregate costs'!AZ40, '2a Aggregate costs'!AZ78)*'3a Demand'!$C$9+'2a Aggregate costs'!AZ$18)</f>
        <v>-</v>
      </c>
      <c r="AZ15" s="106" t="str">
        <f>IF('2a Aggregate costs'!BA$15="-","-",SUM('2a Aggregate costs'!BA$15,'2a Aggregate costs'!BA$16,'2a Aggregate costs'!BA$17,'2a Aggregate costs'!BA40, '2a Aggregate costs'!BA78)*'3a Demand'!$C$9+'2a Aggregate costs'!BA$18)</f>
        <v>-</v>
      </c>
      <c r="BA15" s="106" t="str">
        <f>IF('2a Aggregate costs'!BB$15="-","-",SUM('2a Aggregate costs'!BB$15,'2a Aggregate costs'!BB$16,'2a Aggregate costs'!BB$17,'2a Aggregate costs'!BB40, '2a Aggregate costs'!BB78)*'3a Demand'!$C$9+'2a Aggregate costs'!BB$18)</f>
        <v>-</v>
      </c>
      <c r="BB15" s="106" t="str">
        <f>IF('2a Aggregate costs'!BC$15="-","-",SUM('2a Aggregate costs'!BC$15,'2a Aggregate costs'!BC$16,'2a Aggregate costs'!BC$17,'2a Aggregate costs'!BC40, '2a Aggregate costs'!BC78)*'3a Demand'!$C$9+'2a Aggregate costs'!BC$18)</f>
        <v>-</v>
      </c>
      <c r="BC15" s="106" t="str">
        <f>IF('2a Aggregate costs'!BD$15="-","-",SUM('2a Aggregate costs'!BD$15,'2a Aggregate costs'!BD$16,'2a Aggregate costs'!BD$17,'2a Aggregate costs'!BD40, '2a Aggregate costs'!BD78)*'3a Demand'!$C$9+'2a Aggregate costs'!BD$18)</f>
        <v>-</v>
      </c>
      <c r="BD15" s="106" t="str">
        <f>IF('2a Aggregate costs'!BE$15="-","-",SUM('2a Aggregate costs'!BE$15,'2a Aggregate costs'!BE$16,'2a Aggregate costs'!BE$17,'2a Aggregate costs'!BE40, '2a Aggregate costs'!BE78)*'3a Demand'!$C$9+'2a Aggregate costs'!BE$18)</f>
        <v>-</v>
      </c>
      <c r="BE15" s="106" t="str">
        <f>IF('2a Aggregate costs'!BF$15="-","-",SUM('2a Aggregate costs'!BF$15,'2a Aggregate costs'!BF$16,'2a Aggregate costs'!BF$17,'2a Aggregate costs'!BF40, '2a Aggregate costs'!BF78)*'3a Demand'!$C$9+'2a Aggregate costs'!BF$18)</f>
        <v>-</v>
      </c>
    </row>
    <row r="16" spans="1:57" ht="12.75" customHeight="1">
      <c r="A16" s="14"/>
      <c r="B16" s="350"/>
      <c r="C16" s="108" t="s">
        <v>237</v>
      </c>
      <c r="D16" s="344"/>
      <c r="E16" s="371"/>
      <c r="F16" s="84"/>
      <c r="G16" s="106">
        <f>IF('2a Aggregate costs'!H$15="-","-",SUM('2a Aggregate costs'!H$15,'2a Aggregate costs'!H$16,'2a Aggregate costs'!H$17,'2a Aggregate costs'!H41, '2a Aggregate costs'!H79)*'3a Demand'!$C$9+'2a Aggregate costs'!H$18)</f>
        <v>68.549277733799528</v>
      </c>
      <c r="H16" s="106">
        <f>IF('2a Aggregate costs'!I$15="-","-",SUM('2a Aggregate costs'!I$15,'2a Aggregate costs'!I$16,'2a Aggregate costs'!I$17,'2a Aggregate costs'!I41, '2a Aggregate costs'!I79)*'3a Demand'!$C$9+'2a Aggregate costs'!I$18)</f>
        <v>68.529294772291379</v>
      </c>
      <c r="I16" s="106">
        <f>IF('2a Aggregate costs'!J$15="-","-",SUM('2a Aggregate costs'!J$15,'2a Aggregate costs'!J$16,'2a Aggregate costs'!J$17,'2a Aggregate costs'!J41, '2a Aggregate costs'!J79)*'3a Demand'!$C$9+'2a Aggregate costs'!J$18)</f>
        <v>83.598175372645827</v>
      </c>
      <c r="J16" s="106">
        <f>IF('2a Aggregate costs'!K$15="-","-",SUM('2a Aggregate costs'!K$15,'2a Aggregate costs'!K$16,'2a Aggregate costs'!K$17,'2a Aggregate costs'!K41, '2a Aggregate costs'!K79)*'3a Demand'!$C$9+'2a Aggregate costs'!K$18)</f>
        <v>83.520615948275136</v>
      </c>
      <c r="K16" s="106">
        <f>IF('2a Aggregate costs'!L$15="-","-",SUM('2a Aggregate costs'!L$15,'2a Aggregate costs'!L$16,'2a Aggregate costs'!L$17,'2a Aggregate costs'!L41, '2a Aggregate costs'!L79)*'3a Demand'!$C$9+'2a Aggregate costs'!L$18)</f>
        <v>88.900349381516335</v>
      </c>
      <c r="L16" s="106">
        <f>IF('2a Aggregate costs'!M$15="-","-",SUM('2a Aggregate costs'!M$15,'2a Aggregate costs'!M$16,'2a Aggregate costs'!M$17,'2a Aggregate costs'!M41, '2a Aggregate costs'!M79)*'3a Demand'!$C$9+'2a Aggregate costs'!M$18)</f>
        <v>89.215421715439106</v>
      </c>
      <c r="M16" s="106">
        <f>IF('2a Aggregate costs'!N$15="-","-",SUM('2a Aggregate costs'!N$15,'2a Aggregate costs'!N$16,'2a Aggregate costs'!N$17,'2a Aggregate costs'!N41, '2a Aggregate costs'!N79)*'3a Demand'!$C$9+'2a Aggregate costs'!N$18)</f>
        <v>103.1814964830757</v>
      </c>
      <c r="N16" s="106">
        <f>IF('2a Aggregate costs'!O$15="-","-",SUM('2a Aggregate costs'!O$15,'2a Aggregate costs'!O$16,'2a Aggregate costs'!O$17,'2a Aggregate costs'!O41, '2a Aggregate costs'!O79)*'3a Demand'!$C$9+'2a Aggregate costs'!O$18)</f>
        <v>103.25048926507061</v>
      </c>
      <c r="O16" s="84"/>
      <c r="P16" s="106">
        <f>IF('2a Aggregate costs'!Q$15="-","-",SUM('2a Aggregate costs'!Q$15,'2a Aggregate costs'!Q$16,'2a Aggregate costs'!Q$17,'2a Aggregate costs'!Q41, '2a Aggregate costs'!Q79)*'3a Demand'!$C$9+'2a Aggregate costs'!Q$18)</f>
        <v>103.25048926507061</v>
      </c>
      <c r="Q16" s="106">
        <f>IF('2a Aggregate costs'!R$15="-","-",SUM('2a Aggregate costs'!R$15,'2a Aggregate costs'!R$16,'2a Aggregate costs'!R$17,'2a Aggregate costs'!R41, '2a Aggregate costs'!R79)*'3a Demand'!$C$9+'2a Aggregate costs'!R$18)</f>
        <v>110.37944693268375</v>
      </c>
      <c r="R16" s="106">
        <f>IF('2a Aggregate costs'!S$15="-","-",SUM('2a Aggregate costs'!S$15,'2a Aggregate costs'!S$16,'2a Aggregate costs'!S$17,'2a Aggregate costs'!S41, '2a Aggregate costs'!S79)*'3a Demand'!$C$9+'2a Aggregate costs'!S$18)</f>
        <v>111.69006213727795</v>
      </c>
      <c r="S16" s="106">
        <f>IF('2a Aggregate costs'!T$15="-","-",SUM('2a Aggregate costs'!T$15,'2a Aggregate costs'!T$16,'2a Aggregate costs'!T$17,'2a Aggregate costs'!T41, '2a Aggregate costs'!T79)*'3a Demand'!$C$9+'2a Aggregate costs'!T$18)</f>
        <v>114.8843354440319</v>
      </c>
      <c r="T16" s="106">
        <f>IF('2a Aggregate costs'!U$15="-","-",SUM('2a Aggregate costs'!U$15,'2a Aggregate costs'!U$16,'2a Aggregate costs'!U$17,'2a Aggregate costs'!U41, '2a Aggregate costs'!U79)*'3a Demand'!$C$9+'2a Aggregate costs'!U$18)</f>
        <v>114.39960231359808</v>
      </c>
      <c r="U16" s="106">
        <f>IF('2a Aggregate costs'!V$15="-","-",SUM('2a Aggregate costs'!V$15,'2a Aggregate costs'!V$16,'2a Aggregate costs'!V$17,'2a Aggregate costs'!V41, '2a Aggregate costs'!V79)*'3a Demand'!$C$9+'2a Aggregate costs'!V$18)</f>
        <v>121.02780814466783</v>
      </c>
      <c r="V16" s="106">
        <f>IF('2a Aggregate costs'!W$15="-","-",SUM('2a Aggregate costs'!W$15,'2a Aggregate costs'!W$16,'2a Aggregate costs'!W$17,'2a Aggregate costs'!W41, '2a Aggregate costs'!W79)*'3a Demand'!$C$9+'2a Aggregate costs'!W$18)</f>
        <v>120.43774198122743</v>
      </c>
      <c r="W16" s="106">
        <f>IF('2a Aggregate costs'!X$15="-","-",SUM('2a Aggregate costs'!X$15,'2a Aggregate costs'!X$16,'2a Aggregate costs'!X$17,'2a Aggregate costs'!X41, '2a Aggregate costs'!X79)*'3a Demand'!$C$9+'2a Aggregate costs'!X$18)</f>
        <v>126.5450819719328</v>
      </c>
      <c r="X16" s="84"/>
      <c r="Y16" s="106">
        <f>IF('2a Aggregate costs'!Z$15="-","-",SUM('2a Aggregate costs'!Z$15,'2a Aggregate costs'!Z$16,'2a Aggregate costs'!Z$17,'2a Aggregate costs'!Z41, '2a Aggregate costs'!Z79)*'3a Demand'!$C$9+'2a Aggregate costs'!Z$18)</f>
        <v>125.47176062822518</v>
      </c>
      <c r="Z16" s="106">
        <f>IF('2a Aggregate costs'!AA$15="-","-",SUM('2a Aggregate costs'!AA$15,'2a Aggregate costs'!AA$16,'2a Aggregate costs'!AA$17,'2a Aggregate costs'!AA41, '2a Aggregate costs'!AA79)*'3a Demand'!$C$9+'2a Aggregate costs'!AA$18)</f>
        <v>125.47176062822518</v>
      </c>
      <c r="AA16" s="106">
        <f>IF('2a Aggregate costs'!AB$15="-","-",SUM('2a Aggregate costs'!AB$15,'2a Aggregate costs'!AB$16,'2a Aggregate costs'!AB$17,'2a Aggregate costs'!AB41, '2a Aggregate costs'!AB79)*'3a Demand'!$C$9+'2a Aggregate costs'!AB$18)</f>
        <v>139.70703572397574</v>
      </c>
      <c r="AB16" s="106">
        <f>IF('2a Aggregate costs'!AC$15="-","-",SUM('2a Aggregate costs'!AC$15,'2a Aggregate costs'!AC$16,'2a Aggregate costs'!AC$17,'2a Aggregate costs'!AC41, '2a Aggregate costs'!AC79)*'3a Demand'!$C$9+'2a Aggregate costs'!AC$18)</f>
        <v>139.70703572397574</v>
      </c>
      <c r="AC16" s="106">
        <f>IF('2a Aggregate costs'!AD$15="-","-",SUM('2a Aggregate costs'!AD$15,'2a Aggregate costs'!AD$16,'2a Aggregate costs'!AD$17,'2a Aggregate costs'!AD41, '2a Aggregate costs'!AD79)*'3a Demand'!$C$9+'2a Aggregate costs'!AD$18)</f>
        <v>141.38375910085213</v>
      </c>
      <c r="AD16" s="106">
        <f>IF('2a Aggregate costs'!AE$15="-","-",SUM('2a Aggregate costs'!AE$15,'2a Aggregate costs'!AE$16,'2a Aggregate costs'!AE$17,'2a Aggregate costs'!AE41, '2a Aggregate costs'!AE79)*'3a Demand'!$C$9+'2a Aggregate costs'!AE$18)</f>
        <v>141.38375910085213</v>
      </c>
      <c r="AE16" s="106">
        <f>IF('2a Aggregate costs'!AF$15="-","-",SUM('2a Aggregate costs'!AF$15,'2a Aggregate costs'!AF$16,'2a Aggregate costs'!AF$17,'2a Aggregate costs'!AF41, '2a Aggregate costs'!AF79)*'3a Demand'!$C$9+'2a Aggregate costs'!AF$18)</f>
        <v>161.6052450731992</v>
      </c>
      <c r="AF16" s="106">
        <f>IF('2a Aggregate costs'!AG$15="-","-",SUM('2a Aggregate costs'!AG$15,'2a Aggregate costs'!AG$16,'2a Aggregate costs'!AG$17,'2a Aggregate costs'!AG41, '2a Aggregate costs'!AG79)*'3a Demand'!$C$9+'2a Aggregate costs'!AG$18)</f>
        <v>161.6052450731992</v>
      </c>
      <c r="AG16" s="106">
        <f>IF('2a Aggregate costs'!AH$15="-","-",SUM('2a Aggregate costs'!AH$15,'2a Aggregate costs'!AH$16,'2a Aggregate costs'!AH$17,'2a Aggregate costs'!AH41, '2a Aggregate costs'!AH79)*'3a Demand'!$C$9+'2a Aggregate costs'!AH$18)</f>
        <v>160.45347793298745</v>
      </c>
      <c r="AH16" s="106">
        <f>IF('2a Aggregate costs'!AI$15="-","-",SUM('2a Aggregate costs'!AI$15,'2a Aggregate costs'!AI$16,'2a Aggregate costs'!AI$17,'2a Aggregate costs'!AI41, '2a Aggregate costs'!AI79)*'3a Demand'!$C$9+'2a Aggregate costs'!AI$18)</f>
        <v>160.45347793298745</v>
      </c>
      <c r="AI16" s="106">
        <f>IF('2a Aggregate costs'!AJ$15="-","-",SUM('2a Aggregate costs'!AJ$15,'2a Aggregate costs'!AJ$16,'2a Aggregate costs'!AJ$17,'2a Aggregate costs'!AJ41, '2a Aggregate costs'!AJ79)*'3a Demand'!$C$9+'2a Aggregate costs'!AJ$18)</f>
        <v>168.56415125946288</v>
      </c>
      <c r="AJ16" s="106" t="str">
        <f>IF('2a Aggregate costs'!AK$15="-","-",SUM('2a Aggregate costs'!AK$15,'2a Aggregate costs'!AK$16,'2a Aggregate costs'!AK$17,'2a Aggregate costs'!AK41, '2a Aggregate costs'!AK79)*'3a Demand'!$C$9+'2a Aggregate costs'!AK$18)</f>
        <v>-</v>
      </c>
      <c r="AK16" s="106" t="str">
        <f>IF('2a Aggregate costs'!AL$15="-","-",SUM('2a Aggregate costs'!AL$15,'2a Aggregate costs'!AL$16,'2a Aggregate costs'!AL$17,'2a Aggregate costs'!AL41, '2a Aggregate costs'!AL79)*'3a Demand'!$C$9+'2a Aggregate costs'!AL$18)</f>
        <v>-</v>
      </c>
      <c r="AL16" s="106" t="str">
        <f>IF('2a Aggregate costs'!AM$15="-","-",SUM('2a Aggregate costs'!AM$15,'2a Aggregate costs'!AM$16,'2a Aggregate costs'!AM$17,'2a Aggregate costs'!AM41, '2a Aggregate costs'!AM79)*'3a Demand'!$C$9+'2a Aggregate costs'!AM$18)</f>
        <v>-</v>
      </c>
      <c r="AM16" s="106" t="str">
        <f>IF('2a Aggregate costs'!AN$15="-","-",SUM('2a Aggregate costs'!AN$15,'2a Aggregate costs'!AN$16,'2a Aggregate costs'!AN$17,'2a Aggregate costs'!AN41, '2a Aggregate costs'!AN79)*'3a Demand'!$C$9+'2a Aggregate costs'!AN$18)</f>
        <v>-</v>
      </c>
      <c r="AN16" s="106" t="str">
        <f>IF('2a Aggregate costs'!AO$15="-","-",SUM('2a Aggregate costs'!AO$15,'2a Aggregate costs'!AO$16,'2a Aggregate costs'!AO$17,'2a Aggregate costs'!AO41, '2a Aggregate costs'!AO79)*'3a Demand'!$C$9+'2a Aggregate costs'!AO$18)</f>
        <v>-</v>
      </c>
      <c r="AO16" s="106" t="str">
        <f>IF('2a Aggregate costs'!AP$15="-","-",SUM('2a Aggregate costs'!AP$15,'2a Aggregate costs'!AP$16,'2a Aggregate costs'!AP$17,'2a Aggregate costs'!AP41, '2a Aggregate costs'!AP79)*'3a Demand'!$C$9+'2a Aggregate costs'!AP$18)</f>
        <v>-</v>
      </c>
      <c r="AP16" s="106" t="str">
        <f>IF('2a Aggregate costs'!AQ$15="-","-",SUM('2a Aggregate costs'!AQ$15,'2a Aggregate costs'!AQ$16,'2a Aggregate costs'!AQ$17,'2a Aggregate costs'!AQ41, '2a Aggregate costs'!AQ79)*'3a Demand'!$C$9+'2a Aggregate costs'!AQ$18)</f>
        <v>-</v>
      </c>
      <c r="AQ16" s="106" t="str">
        <f>IF('2a Aggregate costs'!AR$15="-","-",SUM('2a Aggregate costs'!AR$15,'2a Aggregate costs'!AR$16,'2a Aggregate costs'!AR$17,'2a Aggregate costs'!AR41, '2a Aggregate costs'!AR79)*'3a Demand'!$C$9+'2a Aggregate costs'!AR$18)</f>
        <v>-</v>
      </c>
      <c r="AR16" s="106" t="str">
        <f>IF('2a Aggregate costs'!AS$15="-","-",SUM('2a Aggregate costs'!AS$15,'2a Aggregate costs'!AS$16,'2a Aggregate costs'!AS$17,'2a Aggregate costs'!AS41, '2a Aggregate costs'!AS79)*'3a Demand'!$C$9+'2a Aggregate costs'!AS$18)</f>
        <v>-</v>
      </c>
      <c r="AS16" s="106" t="str">
        <f>IF('2a Aggregate costs'!AT$15="-","-",SUM('2a Aggregate costs'!AT$15,'2a Aggregate costs'!AT$16,'2a Aggregate costs'!AT$17,'2a Aggregate costs'!AT41, '2a Aggregate costs'!AT79)*'3a Demand'!$C$9+'2a Aggregate costs'!AT$18)</f>
        <v>-</v>
      </c>
      <c r="AT16" s="106" t="str">
        <f>IF('2a Aggregate costs'!AU$15="-","-",SUM('2a Aggregate costs'!AU$15,'2a Aggregate costs'!AU$16,'2a Aggregate costs'!AU$17,'2a Aggregate costs'!AU41, '2a Aggregate costs'!AU79)*'3a Demand'!$C$9+'2a Aggregate costs'!AU$18)</f>
        <v>-</v>
      </c>
      <c r="AU16" s="106" t="str">
        <f>IF('2a Aggregate costs'!AV$15="-","-",SUM('2a Aggregate costs'!AV$15,'2a Aggregate costs'!AV$16,'2a Aggregate costs'!AV$17,'2a Aggregate costs'!AV41, '2a Aggregate costs'!AV79)*'3a Demand'!$C$9+'2a Aggregate costs'!AV$18)</f>
        <v>-</v>
      </c>
      <c r="AV16" s="106" t="str">
        <f>IF('2a Aggregate costs'!AW$15="-","-",SUM('2a Aggregate costs'!AW$15,'2a Aggregate costs'!AW$16,'2a Aggregate costs'!AW$17,'2a Aggregate costs'!AW41, '2a Aggregate costs'!AW79)*'3a Demand'!$C$9+'2a Aggregate costs'!AW$18)</f>
        <v>-</v>
      </c>
      <c r="AW16" s="106" t="str">
        <f>IF('2a Aggregate costs'!AX$15="-","-",SUM('2a Aggregate costs'!AX$15,'2a Aggregate costs'!AX$16,'2a Aggregate costs'!AX$17,'2a Aggregate costs'!AX41, '2a Aggregate costs'!AX79)*'3a Demand'!$C$9+'2a Aggregate costs'!AX$18)</f>
        <v>-</v>
      </c>
      <c r="AX16" s="106" t="str">
        <f>IF('2a Aggregate costs'!AY$15="-","-",SUM('2a Aggregate costs'!AY$15,'2a Aggregate costs'!AY$16,'2a Aggregate costs'!AY$17,'2a Aggregate costs'!AY41, '2a Aggregate costs'!AY79)*'3a Demand'!$C$9+'2a Aggregate costs'!AY$18)</f>
        <v>-</v>
      </c>
      <c r="AY16" s="106" t="str">
        <f>IF('2a Aggregate costs'!AZ$15="-","-",SUM('2a Aggregate costs'!AZ$15,'2a Aggregate costs'!AZ$16,'2a Aggregate costs'!AZ$17,'2a Aggregate costs'!AZ41, '2a Aggregate costs'!AZ79)*'3a Demand'!$C$9+'2a Aggregate costs'!AZ$18)</f>
        <v>-</v>
      </c>
      <c r="AZ16" s="106" t="str">
        <f>IF('2a Aggregate costs'!BA$15="-","-",SUM('2a Aggregate costs'!BA$15,'2a Aggregate costs'!BA$16,'2a Aggregate costs'!BA$17,'2a Aggregate costs'!BA41, '2a Aggregate costs'!BA79)*'3a Demand'!$C$9+'2a Aggregate costs'!BA$18)</f>
        <v>-</v>
      </c>
      <c r="BA16" s="106" t="str">
        <f>IF('2a Aggregate costs'!BB$15="-","-",SUM('2a Aggregate costs'!BB$15,'2a Aggregate costs'!BB$16,'2a Aggregate costs'!BB$17,'2a Aggregate costs'!BB41, '2a Aggregate costs'!BB79)*'3a Demand'!$C$9+'2a Aggregate costs'!BB$18)</f>
        <v>-</v>
      </c>
      <c r="BB16" s="106" t="str">
        <f>IF('2a Aggregate costs'!BC$15="-","-",SUM('2a Aggregate costs'!BC$15,'2a Aggregate costs'!BC$16,'2a Aggregate costs'!BC$17,'2a Aggregate costs'!BC41, '2a Aggregate costs'!BC79)*'3a Demand'!$C$9+'2a Aggregate costs'!BC$18)</f>
        <v>-</v>
      </c>
      <c r="BC16" s="106" t="str">
        <f>IF('2a Aggregate costs'!BD$15="-","-",SUM('2a Aggregate costs'!BD$15,'2a Aggregate costs'!BD$16,'2a Aggregate costs'!BD$17,'2a Aggregate costs'!BD41, '2a Aggregate costs'!BD79)*'3a Demand'!$C$9+'2a Aggregate costs'!BD$18)</f>
        <v>-</v>
      </c>
      <c r="BD16" s="106" t="str">
        <f>IF('2a Aggregate costs'!BE$15="-","-",SUM('2a Aggregate costs'!BE$15,'2a Aggregate costs'!BE$16,'2a Aggregate costs'!BE$17,'2a Aggregate costs'!BE41, '2a Aggregate costs'!BE79)*'3a Demand'!$C$9+'2a Aggregate costs'!BE$18)</f>
        <v>-</v>
      </c>
      <c r="BE16" s="106" t="str">
        <f>IF('2a Aggregate costs'!BF$15="-","-",SUM('2a Aggregate costs'!BF$15,'2a Aggregate costs'!BF$16,'2a Aggregate costs'!BF$17,'2a Aggregate costs'!BF41, '2a Aggregate costs'!BF79)*'3a Demand'!$C$9+'2a Aggregate costs'!BF$18)</f>
        <v>-</v>
      </c>
    </row>
    <row r="17" spans="1:57" ht="12.75" customHeight="1">
      <c r="A17" s="14"/>
      <c r="B17" s="350"/>
      <c r="C17" s="108" t="s">
        <v>238</v>
      </c>
      <c r="D17" s="344"/>
      <c r="E17" s="371"/>
      <c r="F17" s="84"/>
      <c r="G17" s="106">
        <f>IF('2a Aggregate costs'!H$15="-","-",SUM('2a Aggregate costs'!H$15,'2a Aggregate costs'!H$16,'2a Aggregate costs'!H$17,'2a Aggregate costs'!H42, '2a Aggregate costs'!H80)*'3a Demand'!$C$9+'2a Aggregate costs'!H$18)</f>
        <v>68.556743260928414</v>
      </c>
      <c r="H17" s="106">
        <f>IF('2a Aggregate costs'!I$15="-","-",SUM('2a Aggregate costs'!I$15,'2a Aggregate costs'!I$16,'2a Aggregate costs'!I$17,'2a Aggregate costs'!I42, '2a Aggregate costs'!I80)*'3a Demand'!$C$9+'2a Aggregate costs'!I$18)</f>
        <v>68.536640579290776</v>
      </c>
      <c r="I17" s="106">
        <f>IF('2a Aggregate costs'!J$15="-","-",SUM('2a Aggregate costs'!J$15,'2a Aggregate costs'!J$16,'2a Aggregate costs'!J$17,'2a Aggregate costs'!J42, '2a Aggregate costs'!J80)*'3a Demand'!$C$9+'2a Aggregate costs'!J$18)</f>
        <v>83.605697479013202</v>
      </c>
      <c r="J17" s="106">
        <f>IF('2a Aggregate costs'!K$15="-","-",SUM('2a Aggregate costs'!K$15,'2a Aggregate costs'!K$16,'2a Aggregate costs'!K$17,'2a Aggregate costs'!K42, '2a Aggregate costs'!K80)*'3a Demand'!$C$9+'2a Aggregate costs'!K$18)</f>
        <v>83.528463939872381</v>
      </c>
      <c r="K17" s="106">
        <f>IF('2a Aggregate costs'!L$15="-","-",SUM('2a Aggregate costs'!L$15,'2a Aggregate costs'!L$16,'2a Aggregate costs'!L$17,'2a Aggregate costs'!L42, '2a Aggregate costs'!L80)*'3a Demand'!$C$9+'2a Aggregate costs'!L$18)</f>
        <v>88.908338636962327</v>
      </c>
      <c r="L17" s="106">
        <f>IF('2a Aggregate costs'!M$15="-","-",SUM('2a Aggregate costs'!M$15,'2a Aggregate costs'!M$16,'2a Aggregate costs'!M$17,'2a Aggregate costs'!M42, '2a Aggregate costs'!M80)*'3a Demand'!$C$9+'2a Aggregate costs'!M$18)</f>
        <v>89.223265295955429</v>
      </c>
      <c r="M17" s="106">
        <f>IF('2a Aggregate costs'!N$15="-","-",SUM('2a Aggregate costs'!N$15,'2a Aggregate costs'!N$16,'2a Aggregate costs'!N$17,'2a Aggregate costs'!N42, '2a Aggregate costs'!N80)*'3a Demand'!$C$9+'2a Aggregate costs'!N$18)</f>
        <v>103.19079248395576</v>
      </c>
      <c r="N17" s="106">
        <f>IF('2a Aggregate costs'!O$15="-","-",SUM('2a Aggregate costs'!O$15,'2a Aggregate costs'!O$16,'2a Aggregate costs'!O$17,'2a Aggregate costs'!O42, '2a Aggregate costs'!O80)*'3a Demand'!$C$9+'2a Aggregate costs'!O$18)</f>
        <v>103.25998967218713</v>
      </c>
      <c r="O17" s="84"/>
      <c r="P17" s="106">
        <f>IF('2a Aggregate costs'!Q$15="-","-",SUM('2a Aggregate costs'!Q$15,'2a Aggregate costs'!Q$16,'2a Aggregate costs'!Q$17,'2a Aggregate costs'!Q42, '2a Aggregate costs'!Q80)*'3a Demand'!$C$9+'2a Aggregate costs'!Q$18)</f>
        <v>103.25998967218713</v>
      </c>
      <c r="Q17" s="106">
        <f>IF('2a Aggregate costs'!R$15="-","-",SUM('2a Aggregate costs'!R$15,'2a Aggregate costs'!R$16,'2a Aggregate costs'!R$17,'2a Aggregate costs'!R42, '2a Aggregate costs'!R80)*'3a Demand'!$C$9+'2a Aggregate costs'!R$18)</f>
        <v>110.39101593552665</v>
      </c>
      <c r="R17" s="106">
        <f>IF('2a Aggregate costs'!S$15="-","-",SUM('2a Aggregate costs'!S$15,'2a Aggregate costs'!S$16,'2a Aggregate costs'!S$17,'2a Aggregate costs'!S42, '2a Aggregate costs'!S80)*'3a Demand'!$C$9+'2a Aggregate costs'!S$18)</f>
        <v>111.70205324303423</v>
      </c>
      <c r="S17" s="106">
        <f>IF('2a Aggregate costs'!T$15="-","-",SUM('2a Aggregate costs'!T$15,'2a Aggregate costs'!T$16,'2a Aggregate costs'!T$17,'2a Aggregate costs'!T42, '2a Aggregate costs'!T80)*'3a Demand'!$C$9+'2a Aggregate costs'!T$18)</f>
        <v>114.89522129686249</v>
      </c>
      <c r="T17" s="106">
        <f>IF('2a Aggregate costs'!U$15="-","-",SUM('2a Aggregate costs'!U$15,'2a Aggregate costs'!U$16,'2a Aggregate costs'!U$17,'2a Aggregate costs'!U42, '2a Aggregate costs'!U80)*'3a Demand'!$C$9+'2a Aggregate costs'!U$18)</f>
        <v>114.41188769241774</v>
      </c>
      <c r="U17" s="106">
        <f>IF('2a Aggregate costs'!V$15="-","-",SUM('2a Aggregate costs'!V$15,'2a Aggregate costs'!V$16,'2a Aggregate costs'!V$17,'2a Aggregate costs'!V42, '2a Aggregate costs'!V80)*'3a Demand'!$C$9+'2a Aggregate costs'!V$18)</f>
        <v>121.04682014154253</v>
      </c>
      <c r="V17" s="106">
        <f>IF('2a Aggregate costs'!W$15="-","-",SUM('2a Aggregate costs'!W$15,'2a Aggregate costs'!W$16,'2a Aggregate costs'!W$17,'2a Aggregate costs'!W42, '2a Aggregate costs'!W80)*'3a Demand'!$C$9+'2a Aggregate costs'!W$18)</f>
        <v>120.45547361108393</v>
      </c>
      <c r="W17" s="106">
        <f>IF('2a Aggregate costs'!X$15="-","-",SUM('2a Aggregate costs'!X$15,'2a Aggregate costs'!X$16,'2a Aggregate costs'!X$17,'2a Aggregate costs'!X42, '2a Aggregate costs'!X80)*'3a Demand'!$C$9+'2a Aggregate costs'!X$18)</f>
        <v>126.57473445968105</v>
      </c>
      <c r="X17" s="84"/>
      <c r="Y17" s="106">
        <f>IF('2a Aggregate costs'!Z$15="-","-",SUM('2a Aggregate costs'!Z$15,'2a Aggregate costs'!Z$16,'2a Aggregate costs'!Z$17,'2a Aggregate costs'!Z42, '2a Aggregate costs'!Z80)*'3a Demand'!$C$9+'2a Aggregate costs'!Z$18)</f>
        <v>125.50026418089986</v>
      </c>
      <c r="Z17" s="106">
        <f>IF('2a Aggregate costs'!AA$15="-","-",SUM('2a Aggregate costs'!AA$15,'2a Aggregate costs'!AA$16,'2a Aggregate costs'!AA$17,'2a Aggregate costs'!AA42, '2a Aggregate costs'!AA80)*'3a Demand'!$C$9+'2a Aggregate costs'!AA$18)</f>
        <v>125.50026418089986</v>
      </c>
      <c r="AA17" s="106">
        <f>IF('2a Aggregate costs'!AB$15="-","-",SUM('2a Aggregate costs'!AB$15,'2a Aggregate costs'!AB$16,'2a Aggregate costs'!AB$17,'2a Aggregate costs'!AB42, '2a Aggregate costs'!AB80)*'3a Demand'!$C$9+'2a Aggregate costs'!AB$18)</f>
        <v>139.71909746280016</v>
      </c>
      <c r="AB17" s="106">
        <f>IF('2a Aggregate costs'!AC$15="-","-",SUM('2a Aggregate costs'!AC$15,'2a Aggregate costs'!AC$16,'2a Aggregate costs'!AC$17,'2a Aggregate costs'!AC42, '2a Aggregate costs'!AC80)*'3a Demand'!$C$9+'2a Aggregate costs'!AC$18)</f>
        <v>139.71909746280016</v>
      </c>
      <c r="AC17" s="106">
        <f>IF('2a Aggregate costs'!AD$15="-","-",SUM('2a Aggregate costs'!AD$15,'2a Aggregate costs'!AD$16,'2a Aggregate costs'!AD$17,'2a Aggregate costs'!AD42, '2a Aggregate costs'!AD80)*'3a Demand'!$C$9+'2a Aggregate costs'!AD$18)</f>
        <v>141.3946368201627</v>
      </c>
      <c r="AD17" s="106">
        <f>IF('2a Aggregate costs'!AE$15="-","-",SUM('2a Aggregate costs'!AE$15,'2a Aggregate costs'!AE$16,'2a Aggregate costs'!AE$17,'2a Aggregate costs'!AE42, '2a Aggregate costs'!AE80)*'3a Demand'!$C$9+'2a Aggregate costs'!AE$18)</f>
        <v>141.3946368201627</v>
      </c>
      <c r="AE17" s="106">
        <f>IF('2a Aggregate costs'!AF$15="-","-",SUM('2a Aggregate costs'!AF$15,'2a Aggregate costs'!AF$16,'2a Aggregate costs'!AF$17,'2a Aggregate costs'!AF42, '2a Aggregate costs'!AF80)*'3a Demand'!$C$9+'2a Aggregate costs'!AF$18)</f>
        <v>161.62142647259287</v>
      </c>
      <c r="AF17" s="106">
        <f>IF('2a Aggregate costs'!AG$15="-","-",SUM('2a Aggregate costs'!AG$15,'2a Aggregate costs'!AG$16,'2a Aggregate costs'!AG$17,'2a Aggregate costs'!AG42, '2a Aggregate costs'!AG80)*'3a Demand'!$C$9+'2a Aggregate costs'!AG$18)</f>
        <v>161.62142647259287</v>
      </c>
      <c r="AG17" s="106">
        <f>IF('2a Aggregate costs'!AH$15="-","-",SUM('2a Aggregate costs'!AH$15,'2a Aggregate costs'!AH$16,'2a Aggregate costs'!AH$17,'2a Aggregate costs'!AH42, '2a Aggregate costs'!AH80)*'3a Demand'!$C$9+'2a Aggregate costs'!AH$18)</f>
        <v>160.46823476641381</v>
      </c>
      <c r="AH17" s="106">
        <f>IF('2a Aggregate costs'!AI$15="-","-",SUM('2a Aggregate costs'!AI$15,'2a Aggregate costs'!AI$16,'2a Aggregate costs'!AI$17,'2a Aggregate costs'!AI42, '2a Aggregate costs'!AI80)*'3a Demand'!$C$9+'2a Aggregate costs'!AI$18)</f>
        <v>160.46823476641381</v>
      </c>
      <c r="AI17" s="106">
        <f>IF('2a Aggregate costs'!AJ$15="-","-",SUM('2a Aggregate costs'!AJ$15,'2a Aggregate costs'!AJ$16,'2a Aggregate costs'!AJ$17,'2a Aggregate costs'!AJ42, '2a Aggregate costs'!AJ80)*'3a Demand'!$C$9+'2a Aggregate costs'!AJ$18)</f>
        <v>168.66912503025992</v>
      </c>
      <c r="AJ17" s="106" t="str">
        <f>IF('2a Aggregate costs'!AK$15="-","-",SUM('2a Aggregate costs'!AK$15,'2a Aggregate costs'!AK$16,'2a Aggregate costs'!AK$17,'2a Aggregate costs'!AK42, '2a Aggregate costs'!AK80)*'3a Demand'!$C$9+'2a Aggregate costs'!AK$18)</f>
        <v>-</v>
      </c>
      <c r="AK17" s="106" t="str">
        <f>IF('2a Aggregate costs'!AL$15="-","-",SUM('2a Aggregate costs'!AL$15,'2a Aggregate costs'!AL$16,'2a Aggregate costs'!AL$17,'2a Aggregate costs'!AL42, '2a Aggregate costs'!AL80)*'3a Demand'!$C$9+'2a Aggregate costs'!AL$18)</f>
        <v>-</v>
      </c>
      <c r="AL17" s="106" t="str">
        <f>IF('2a Aggregate costs'!AM$15="-","-",SUM('2a Aggregate costs'!AM$15,'2a Aggregate costs'!AM$16,'2a Aggregate costs'!AM$17,'2a Aggregate costs'!AM42, '2a Aggregate costs'!AM80)*'3a Demand'!$C$9+'2a Aggregate costs'!AM$18)</f>
        <v>-</v>
      </c>
      <c r="AM17" s="106" t="str">
        <f>IF('2a Aggregate costs'!AN$15="-","-",SUM('2a Aggregate costs'!AN$15,'2a Aggregate costs'!AN$16,'2a Aggregate costs'!AN$17,'2a Aggregate costs'!AN42, '2a Aggregate costs'!AN80)*'3a Demand'!$C$9+'2a Aggregate costs'!AN$18)</f>
        <v>-</v>
      </c>
      <c r="AN17" s="106" t="str">
        <f>IF('2a Aggregate costs'!AO$15="-","-",SUM('2a Aggregate costs'!AO$15,'2a Aggregate costs'!AO$16,'2a Aggregate costs'!AO$17,'2a Aggregate costs'!AO42, '2a Aggregate costs'!AO80)*'3a Demand'!$C$9+'2a Aggregate costs'!AO$18)</f>
        <v>-</v>
      </c>
      <c r="AO17" s="106" t="str">
        <f>IF('2a Aggregate costs'!AP$15="-","-",SUM('2a Aggregate costs'!AP$15,'2a Aggregate costs'!AP$16,'2a Aggregate costs'!AP$17,'2a Aggregate costs'!AP42, '2a Aggregate costs'!AP80)*'3a Demand'!$C$9+'2a Aggregate costs'!AP$18)</f>
        <v>-</v>
      </c>
      <c r="AP17" s="106" t="str">
        <f>IF('2a Aggregate costs'!AQ$15="-","-",SUM('2a Aggregate costs'!AQ$15,'2a Aggregate costs'!AQ$16,'2a Aggregate costs'!AQ$17,'2a Aggregate costs'!AQ42, '2a Aggregate costs'!AQ80)*'3a Demand'!$C$9+'2a Aggregate costs'!AQ$18)</f>
        <v>-</v>
      </c>
      <c r="AQ17" s="106" t="str">
        <f>IF('2a Aggregate costs'!AR$15="-","-",SUM('2a Aggregate costs'!AR$15,'2a Aggregate costs'!AR$16,'2a Aggregate costs'!AR$17,'2a Aggregate costs'!AR42, '2a Aggregate costs'!AR80)*'3a Demand'!$C$9+'2a Aggregate costs'!AR$18)</f>
        <v>-</v>
      </c>
      <c r="AR17" s="106" t="str">
        <f>IF('2a Aggregate costs'!AS$15="-","-",SUM('2a Aggregate costs'!AS$15,'2a Aggregate costs'!AS$16,'2a Aggregate costs'!AS$17,'2a Aggregate costs'!AS42, '2a Aggregate costs'!AS80)*'3a Demand'!$C$9+'2a Aggregate costs'!AS$18)</f>
        <v>-</v>
      </c>
      <c r="AS17" s="106" t="str">
        <f>IF('2a Aggregate costs'!AT$15="-","-",SUM('2a Aggregate costs'!AT$15,'2a Aggregate costs'!AT$16,'2a Aggregate costs'!AT$17,'2a Aggregate costs'!AT42, '2a Aggregate costs'!AT80)*'3a Demand'!$C$9+'2a Aggregate costs'!AT$18)</f>
        <v>-</v>
      </c>
      <c r="AT17" s="106" t="str">
        <f>IF('2a Aggregate costs'!AU$15="-","-",SUM('2a Aggregate costs'!AU$15,'2a Aggregate costs'!AU$16,'2a Aggregate costs'!AU$17,'2a Aggregate costs'!AU42, '2a Aggregate costs'!AU80)*'3a Demand'!$C$9+'2a Aggregate costs'!AU$18)</f>
        <v>-</v>
      </c>
      <c r="AU17" s="106" t="str">
        <f>IF('2a Aggregate costs'!AV$15="-","-",SUM('2a Aggregate costs'!AV$15,'2a Aggregate costs'!AV$16,'2a Aggregate costs'!AV$17,'2a Aggregate costs'!AV42, '2a Aggregate costs'!AV80)*'3a Demand'!$C$9+'2a Aggregate costs'!AV$18)</f>
        <v>-</v>
      </c>
      <c r="AV17" s="106" t="str">
        <f>IF('2a Aggregate costs'!AW$15="-","-",SUM('2a Aggregate costs'!AW$15,'2a Aggregate costs'!AW$16,'2a Aggregate costs'!AW$17,'2a Aggregate costs'!AW42, '2a Aggregate costs'!AW80)*'3a Demand'!$C$9+'2a Aggregate costs'!AW$18)</f>
        <v>-</v>
      </c>
      <c r="AW17" s="106" t="str">
        <f>IF('2a Aggregate costs'!AX$15="-","-",SUM('2a Aggregate costs'!AX$15,'2a Aggregate costs'!AX$16,'2a Aggregate costs'!AX$17,'2a Aggregate costs'!AX42, '2a Aggregate costs'!AX80)*'3a Demand'!$C$9+'2a Aggregate costs'!AX$18)</f>
        <v>-</v>
      </c>
      <c r="AX17" s="106" t="str">
        <f>IF('2a Aggregate costs'!AY$15="-","-",SUM('2a Aggregate costs'!AY$15,'2a Aggregate costs'!AY$16,'2a Aggregate costs'!AY$17,'2a Aggregate costs'!AY42, '2a Aggregate costs'!AY80)*'3a Demand'!$C$9+'2a Aggregate costs'!AY$18)</f>
        <v>-</v>
      </c>
      <c r="AY17" s="106" t="str">
        <f>IF('2a Aggregate costs'!AZ$15="-","-",SUM('2a Aggregate costs'!AZ$15,'2a Aggregate costs'!AZ$16,'2a Aggregate costs'!AZ$17,'2a Aggregate costs'!AZ42, '2a Aggregate costs'!AZ80)*'3a Demand'!$C$9+'2a Aggregate costs'!AZ$18)</f>
        <v>-</v>
      </c>
      <c r="AZ17" s="106" t="str">
        <f>IF('2a Aggregate costs'!BA$15="-","-",SUM('2a Aggregate costs'!BA$15,'2a Aggregate costs'!BA$16,'2a Aggregate costs'!BA$17,'2a Aggregate costs'!BA42, '2a Aggregate costs'!BA80)*'3a Demand'!$C$9+'2a Aggregate costs'!BA$18)</f>
        <v>-</v>
      </c>
      <c r="BA17" s="106" t="str">
        <f>IF('2a Aggregate costs'!BB$15="-","-",SUM('2a Aggregate costs'!BB$15,'2a Aggregate costs'!BB$16,'2a Aggregate costs'!BB$17,'2a Aggregate costs'!BB42, '2a Aggregate costs'!BB80)*'3a Demand'!$C$9+'2a Aggregate costs'!BB$18)</f>
        <v>-</v>
      </c>
      <c r="BB17" s="106" t="str">
        <f>IF('2a Aggregate costs'!BC$15="-","-",SUM('2a Aggregate costs'!BC$15,'2a Aggregate costs'!BC$16,'2a Aggregate costs'!BC$17,'2a Aggregate costs'!BC42, '2a Aggregate costs'!BC80)*'3a Demand'!$C$9+'2a Aggregate costs'!BC$18)</f>
        <v>-</v>
      </c>
      <c r="BC17" s="106" t="str">
        <f>IF('2a Aggregate costs'!BD$15="-","-",SUM('2a Aggregate costs'!BD$15,'2a Aggregate costs'!BD$16,'2a Aggregate costs'!BD$17,'2a Aggregate costs'!BD42, '2a Aggregate costs'!BD80)*'3a Demand'!$C$9+'2a Aggregate costs'!BD$18)</f>
        <v>-</v>
      </c>
      <c r="BD17" s="106" t="str">
        <f>IF('2a Aggregate costs'!BE$15="-","-",SUM('2a Aggregate costs'!BE$15,'2a Aggregate costs'!BE$16,'2a Aggregate costs'!BE$17,'2a Aggregate costs'!BE42, '2a Aggregate costs'!BE80)*'3a Demand'!$C$9+'2a Aggregate costs'!BE$18)</f>
        <v>-</v>
      </c>
      <c r="BE17" s="106" t="str">
        <f>IF('2a Aggregate costs'!BF$15="-","-",SUM('2a Aggregate costs'!BF$15,'2a Aggregate costs'!BF$16,'2a Aggregate costs'!BF$17,'2a Aggregate costs'!BF42, '2a Aggregate costs'!BF80)*'3a Demand'!$C$9+'2a Aggregate costs'!BF$18)</f>
        <v>-</v>
      </c>
    </row>
    <row r="18" spans="1:57" ht="12.75" customHeight="1">
      <c r="A18" s="14"/>
      <c r="B18" s="350"/>
      <c r="C18" s="108" t="s">
        <v>239</v>
      </c>
      <c r="D18" s="344"/>
      <c r="E18" s="371"/>
      <c r="F18" s="84"/>
      <c r="G18" s="106">
        <f>IF('2a Aggregate costs'!H$15="-","-",SUM('2a Aggregate costs'!H$15,'2a Aggregate costs'!H$16,'2a Aggregate costs'!H$17,'2a Aggregate costs'!H43, '2a Aggregate costs'!H81)*'3a Demand'!$C$9+'2a Aggregate costs'!H$18)</f>
        <v>68.565747177307713</v>
      </c>
      <c r="H18" s="106">
        <f>IF('2a Aggregate costs'!I$15="-","-",SUM('2a Aggregate costs'!I$15,'2a Aggregate costs'!I$16,'2a Aggregate costs'!I$17,'2a Aggregate costs'!I43, '2a Aggregate costs'!I81)*'3a Demand'!$C$9+'2a Aggregate costs'!I$18)</f>
        <v>68.545500105325445</v>
      </c>
      <c r="I18" s="106">
        <f>IF('2a Aggregate costs'!J$15="-","-",SUM('2a Aggregate costs'!J$15,'2a Aggregate costs'!J$16,'2a Aggregate costs'!J$17,'2a Aggregate costs'!J43, '2a Aggregate costs'!J81)*'3a Demand'!$C$9+'2a Aggregate costs'!J$18)</f>
        <v>83.614769633672708</v>
      </c>
      <c r="J18" s="106">
        <f>IF('2a Aggregate costs'!K$15="-","-",SUM('2a Aggregate costs'!K$15,'2a Aggregate costs'!K$16,'2a Aggregate costs'!K$17,'2a Aggregate costs'!K43, '2a Aggregate costs'!K81)*'3a Demand'!$C$9+'2a Aggregate costs'!K$18)</f>
        <v>83.537929133537489</v>
      </c>
      <c r="K18" s="106">
        <f>IF('2a Aggregate costs'!L$15="-","-",SUM('2a Aggregate costs'!L$15,'2a Aggregate costs'!L$16,'2a Aggregate costs'!L$17,'2a Aggregate costs'!L43, '2a Aggregate costs'!L81)*'3a Demand'!$C$9+'2a Aggregate costs'!L$18)</f>
        <v>88.91797420411342</v>
      </c>
      <c r="L18" s="106">
        <f>IF('2a Aggregate costs'!M$15="-","-",SUM('2a Aggregate costs'!M$15,'2a Aggregate costs'!M$16,'2a Aggregate costs'!M$17,'2a Aggregate costs'!M43, '2a Aggregate costs'!M81)*'3a Demand'!$C$9+'2a Aggregate costs'!M$18)</f>
        <v>89.232725169567033</v>
      </c>
      <c r="M18" s="106">
        <f>IF('2a Aggregate costs'!N$15="-","-",SUM('2a Aggregate costs'!N$15,'2a Aggregate costs'!N$16,'2a Aggregate costs'!N$17,'2a Aggregate costs'!N43, '2a Aggregate costs'!N81)*'3a Demand'!$C$9+'2a Aggregate costs'!N$18)</f>
        <v>103.20523416154967</v>
      </c>
      <c r="N18" s="106">
        <f>IF('2a Aggregate costs'!O$15="-","-",SUM('2a Aggregate costs'!O$15,'2a Aggregate costs'!O$16,'2a Aggregate costs'!O$17,'2a Aggregate costs'!O43, '2a Aggregate costs'!O81)*'3a Demand'!$C$9+'2a Aggregate costs'!O$18)</f>
        <v>103.27474890235051</v>
      </c>
      <c r="O18" s="84"/>
      <c r="P18" s="106">
        <f>IF('2a Aggregate costs'!Q$15="-","-",SUM('2a Aggregate costs'!Q$15,'2a Aggregate costs'!Q$16,'2a Aggregate costs'!Q$17,'2a Aggregate costs'!Q43, '2a Aggregate costs'!Q81)*'3a Demand'!$C$9+'2a Aggregate costs'!Q$18)</f>
        <v>103.27474890235051</v>
      </c>
      <c r="Q18" s="106">
        <f>IF('2a Aggregate costs'!R$15="-","-",SUM('2a Aggregate costs'!R$15,'2a Aggregate costs'!R$16,'2a Aggregate costs'!R$17,'2a Aggregate costs'!R43, '2a Aggregate costs'!R81)*'3a Demand'!$C$9+'2a Aggregate costs'!R$18)</f>
        <v>110.40834451903547</v>
      </c>
      <c r="R18" s="106">
        <f>IF('2a Aggregate costs'!S$15="-","-",SUM('2a Aggregate costs'!S$15,'2a Aggregate costs'!S$16,'2a Aggregate costs'!S$17,'2a Aggregate costs'!S43, '2a Aggregate costs'!S81)*'3a Demand'!$C$9+'2a Aggregate costs'!S$18)</f>
        <v>111.72002066613638</v>
      </c>
      <c r="S18" s="106">
        <f>IF('2a Aggregate costs'!T$15="-","-",SUM('2a Aggregate costs'!T$15,'2a Aggregate costs'!T$16,'2a Aggregate costs'!T$17,'2a Aggregate costs'!T43, '2a Aggregate costs'!T81)*'3a Demand'!$C$9+'2a Aggregate costs'!T$18)</f>
        <v>114.92100619219393</v>
      </c>
      <c r="T18" s="106">
        <f>IF('2a Aggregate costs'!U$15="-","-",SUM('2a Aggregate costs'!U$15,'2a Aggregate costs'!U$16,'2a Aggregate costs'!U$17,'2a Aggregate costs'!U43, '2a Aggregate costs'!U81)*'3a Demand'!$C$9+'2a Aggregate costs'!U$18)</f>
        <v>114.44093718956309</v>
      </c>
      <c r="U18" s="106">
        <f>IF('2a Aggregate costs'!V$15="-","-",SUM('2a Aggregate costs'!V$15,'2a Aggregate costs'!V$16,'2a Aggregate costs'!V$17,'2a Aggregate costs'!V43, '2a Aggregate costs'!V81)*'3a Demand'!$C$9+'2a Aggregate costs'!V$18)</f>
        <v>121.08265454459803</v>
      </c>
      <c r="V18" s="106">
        <f>IF('2a Aggregate costs'!W$15="-","-",SUM('2a Aggregate costs'!W$15,'2a Aggregate costs'!W$16,'2a Aggregate costs'!W$17,'2a Aggregate costs'!W43, '2a Aggregate costs'!W81)*'3a Demand'!$C$9+'2a Aggregate costs'!W$18)</f>
        <v>120.48875645470467</v>
      </c>
      <c r="W18" s="106">
        <f>IF('2a Aggregate costs'!X$15="-","-",SUM('2a Aggregate costs'!X$15,'2a Aggregate costs'!X$16,'2a Aggregate costs'!X$17,'2a Aggregate costs'!X43, '2a Aggregate costs'!X81)*'3a Demand'!$C$9+'2a Aggregate costs'!X$18)</f>
        <v>126.60981518104413</v>
      </c>
      <c r="X18" s="84"/>
      <c r="Y18" s="106">
        <f>IF('2a Aggregate costs'!Z$15="-","-",SUM('2a Aggregate costs'!Z$15,'2a Aggregate costs'!Z$16,'2a Aggregate costs'!Z$17,'2a Aggregate costs'!Z43, '2a Aggregate costs'!Z81)*'3a Demand'!$C$9+'2a Aggregate costs'!Z$18)</f>
        <v>125.53404322940914</v>
      </c>
      <c r="Z18" s="106">
        <f>IF('2a Aggregate costs'!AA$15="-","-",SUM('2a Aggregate costs'!AA$15,'2a Aggregate costs'!AA$16,'2a Aggregate costs'!AA$17,'2a Aggregate costs'!AA43, '2a Aggregate costs'!AA81)*'3a Demand'!$C$9+'2a Aggregate costs'!AA$18)</f>
        <v>125.53404322940914</v>
      </c>
      <c r="AA18" s="106">
        <f>IF('2a Aggregate costs'!AB$15="-","-",SUM('2a Aggregate costs'!AB$15,'2a Aggregate costs'!AB$16,'2a Aggregate costs'!AB$17,'2a Aggregate costs'!AB43, '2a Aggregate costs'!AB81)*'3a Demand'!$C$9+'2a Aggregate costs'!AB$18)</f>
        <v>139.75948252334319</v>
      </c>
      <c r="AB18" s="106">
        <f>IF('2a Aggregate costs'!AC$15="-","-",SUM('2a Aggregate costs'!AC$15,'2a Aggregate costs'!AC$16,'2a Aggregate costs'!AC$17,'2a Aggregate costs'!AC43, '2a Aggregate costs'!AC81)*'3a Demand'!$C$9+'2a Aggregate costs'!AC$18)</f>
        <v>139.75948252334319</v>
      </c>
      <c r="AC18" s="106">
        <f>IF('2a Aggregate costs'!AD$15="-","-",SUM('2a Aggregate costs'!AD$15,'2a Aggregate costs'!AD$16,'2a Aggregate costs'!AD$17,'2a Aggregate costs'!AD43, '2a Aggregate costs'!AD81)*'3a Demand'!$C$9+'2a Aggregate costs'!AD$18)</f>
        <v>141.43146227515712</v>
      </c>
      <c r="AD18" s="106">
        <f>IF('2a Aggregate costs'!AE$15="-","-",SUM('2a Aggregate costs'!AE$15,'2a Aggregate costs'!AE$16,'2a Aggregate costs'!AE$17,'2a Aggregate costs'!AE43, '2a Aggregate costs'!AE81)*'3a Demand'!$C$9+'2a Aggregate costs'!AE$18)</f>
        <v>141.43146227515712</v>
      </c>
      <c r="AE18" s="106">
        <f>IF('2a Aggregate costs'!AF$15="-","-",SUM('2a Aggregate costs'!AF$15,'2a Aggregate costs'!AF$16,'2a Aggregate costs'!AF$17,'2a Aggregate costs'!AF43, '2a Aggregate costs'!AF81)*'3a Demand'!$C$9+'2a Aggregate costs'!AF$18)</f>
        <v>161.65117663367252</v>
      </c>
      <c r="AF18" s="106">
        <f>IF('2a Aggregate costs'!AG$15="-","-",SUM('2a Aggregate costs'!AG$15,'2a Aggregate costs'!AG$16,'2a Aggregate costs'!AG$17,'2a Aggregate costs'!AG43, '2a Aggregate costs'!AG81)*'3a Demand'!$C$9+'2a Aggregate costs'!AG$18)</f>
        <v>161.65117663367252</v>
      </c>
      <c r="AG18" s="106">
        <f>IF('2a Aggregate costs'!AH$15="-","-",SUM('2a Aggregate costs'!AH$15,'2a Aggregate costs'!AH$16,'2a Aggregate costs'!AH$17,'2a Aggregate costs'!AH43, '2a Aggregate costs'!AH81)*'3a Demand'!$C$9+'2a Aggregate costs'!AH$18)</f>
        <v>160.49590110310194</v>
      </c>
      <c r="AH18" s="106">
        <f>IF('2a Aggregate costs'!AI$15="-","-",SUM('2a Aggregate costs'!AI$15,'2a Aggregate costs'!AI$16,'2a Aggregate costs'!AI$17,'2a Aggregate costs'!AI43, '2a Aggregate costs'!AI81)*'3a Demand'!$C$9+'2a Aggregate costs'!AI$18)</f>
        <v>160.49590110310194</v>
      </c>
      <c r="AI18" s="106">
        <f>IF('2a Aggregate costs'!AJ$15="-","-",SUM('2a Aggregate costs'!AJ$15,'2a Aggregate costs'!AJ$16,'2a Aggregate costs'!AJ$17,'2a Aggregate costs'!AJ43, '2a Aggregate costs'!AJ81)*'3a Demand'!$C$9+'2a Aggregate costs'!AJ$18)</f>
        <v>168.72264328031662</v>
      </c>
      <c r="AJ18" s="106" t="str">
        <f>IF('2a Aggregate costs'!AK$15="-","-",SUM('2a Aggregate costs'!AK$15,'2a Aggregate costs'!AK$16,'2a Aggregate costs'!AK$17,'2a Aggregate costs'!AK43, '2a Aggregate costs'!AK81)*'3a Demand'!$C$9+'2a Aggregate costs'!AK$18)</f>
        <v>-</v>
      </c>
      <c r="AK18" s="106" t="str">
        <f>IF('2a Aggregate costs'!AL$15="-","-",SUM('2a Aggregate costs'!AL$15,'2a Aggregate costs'!AL$16,'2a Aggregate costs'!AL$17,'2a Aggregate costs'!AL43, '2a Aggregate costs'!AL81)*'3a Demand'!$C$9+'2a Aggregate costs'!AL$18)</f>
        <v>-</v>
      </c>
      <c r="AL18" s="106" t="str">
        <f>IF('2a Aggregate costs'!AM$15="-","-",SUM('2a Aggregate costs'!AM$15,'2a Aggregate costs'!AM$16,'2a Aggregate costs'!AM$17,'2a Aggregate costs'!AM43, '2a Aggregate costs'!AM81)*'3a Demand'!$C$9+'2a Aggregate costs'!AM$18)</f>
        <v>-</v>
      </c>
      <c r="AM18" s="106" t="str">
        <f>IF('2a Aggregate costs'!AN$15="-","-",SUM('2a Aggregate costs'!AN$15,'2a Aggregate costs'!AN$16,'2a Aggregate costs'!AN$17,'2a Aggregate costs'!AN43, '2a Aggregate costs'!AN81)*'3a Demand'!$C$9+'2a Aggregate costs'!AN$18)</f>
        <v>-</v>
      </c>
      <c r="AN18" s="106" t="str">
        <f>IF('2a Aggregate costs'!AO$15="-","-",SUM('2a Aggregate costs'!AO$15,'2a Aggregate costs'!AO$16,'2a Aggregate costs'!AO$17,'2a Aggregate costs'!AO43, '2a Aggregate costs'!AO81)*'3a Demand'!$C$9+'2a Aggregate costs'!AO$18)</f>
        <v>-</v>
      </c>
      <c r="AO18" s="106" t="str">
        <f>IF('2a Aggregate costs'!AP$15="-","-",SUM('2a Aggregate costs'!AP$15,'2a Aggregate costs'!AP$16,'2a Aggregate costs'!AP$17,'2a Aggregate costs'!AP43, '2a Aggregate costs'!AP81)*'3a Demand'!$C$9+'2a Aggregate costs'!AP$18)</f>
        <v>-</v>
      </c>
      <c r="AP18" s="106" t="str">
        <f>IF('2a Aggregate costs'!AQ$15="-","-",SUM('2a Aggregate costs'!AQ$15,'2a Aggregate costs'!AQ$16,'2a Aggregate costs'!AQ$17,'2a Aggregate costs'!AQ43, '2a Aggregate costs'!AQ81)*'3a Demand'!$C$9+'2a Aggregate costs'!AQ$18)</f>
        <v>-</v>
      </c>
      <c r="AQ18" s="106" t="str">
        <f>IF('2a Aggregate costs'!AR$15="-","-",SUM('2a Aggregate costs'!AR$15,'2a Aggregate costs'!AR$16,'2a Aggregate costs'!AR$17,'2a Aggregate costs'!AR43, '2a Aggregate costs'!AR81)*'3a Demand'!$C$9+'2a Aggregate costs'!AR$18)</f>
        <v>-</v>
      </c>
      <c r="AR18" s="106" t="str">
        <f>IF('2a Aggregate costs'!AS$15="-","-",SUM('2a Aggregate costs'!AS$15,'2a Aggregate costs'!AS$16,'2a Aggregate costs'!AS$17,'2a Aggregate costs'!AS43, '2a Aggregate costs'!AS81)*'3a Demand'!$C$9+'2a Aggregate costs'!AS$18)</f>
        <v>-</v>
      </c>
      <c r="AS18" s="106" t="str">
        <f>IF('2a Aggregate costs'!AT$15="-","-",SUM('2a Aggregate costs'!AT$15,'2a Aggregate costs'!AT$16,'2a Aggregate costs'!AT$17,'2a Aggregate costs'!AT43, '2a Aggregate costs'!AT81)*'3a Demand'!$C$9+'2a Aggregate costs'!AT$18)</f>
        <v>-</v>
      </c>
      <c r="AT18" s="106" t="str">
        <f>IF('2a Aggregate costs'!AU$15="-","-",SUM('2a Aggregate costs'!AU$15,'2a Aggregate costs'!AU$16,'2a Aggregate costs'!AU$17,'2a Aggregate costs'!AU43, '2a Aggregate costs'!AU81)*'3a Demand'!$C$9+'2a Aggregate costs'!AU$18)</f>
        <v>-</v>
      </c>
      <c r="AU18" s="106" t="str">
        <f>IF('2a Aggregate costs'!AV$15="-","-",SUM('2a Aggregate costs'!AV$15,'2a Aggregate costs'!AV$16,'2a Aggregate costs'!AV$17,'2a Aggregate costs'!AV43, '2a Aggregate costs'!AV81)*'3a Demand'!$C$9+'2a Aggregate costs'!AV$18)</f>
        <v>-</v>
      </c>
      <c r="AV18" s="106" t="str">
        <f>IF('2a Aggregate costs'!AW$15="-","-",SUM('2a Aggregate costs'!AW$15,'2a Aggregate costs'!AW$16,'2a Aggregate costs'!AW$17,'2a Aggregate costs'!AW43, '2a Aggregate costs'!AW81)*'3a Demand'!$C$9+'2a Aggregate costs'!AW$18)</f>
        <v>-</v>
      </c>
      <c r="AW18" s="106" t="str">
        <f>IF('2a Aggregate costs'!AX$15="-","-",SUM('2a Aggregate costs'!AX$15,'2a Aggregate costs'!AX$16,'2a Aggregate costs'!AX$17,'2a Aggregate costs'!AX43, '2a Aggregate costs'!AX81)*'3a Demand'!$C$9+'2a Aggregate costs'!AX$18)</f>
        <v>-</v>
      </c>
      <c r="AX18" s="106" t="str">
        <f>IF('2a Aggregate costs'!AY$15="-","-",SUM('2a Aggregate costs'!AY$15,'2a Aggregate costs'!AY$16,'2a Aggregate costs'!AY$17,'2a Aggregate costs'!AY43, '2a Aggregate costs'!AY81)*'3a Demand'!$C$9+'2a Aggregate costs'!AY$18)</f>
        <v>-</v>
      </c>
      <c r="AY18" s="106" t="str">
        <f>IF('2a Aggregate costs'!AZ$15="-","-",SUM('2a Aggregate costs'!AZ$15,'2a Aggregate costs'!AZ$16,'2a Aggregate costs'!AZ$17,'2a Aggregate costs'!AZ43, '2a Aggregate costs'!AZ81)*'3a Demand'!$C$9+'2a Aggregate costs'!AZ$18)</f>
        <v>-</v>
      </c>
      <c r="AZ18" s="106" t="str">
        <f>IF('2a Aggregate costs'!BA$15="-","-",SUM('2a Aggregate costs'!BA$15,'2a Aggregate costs'!BA$16,'2a Aggregate costs'!BA$17,'2a Aggregate costs'!BA43, '2a Aggregate costs'!BA81)*'3a Demand'!$C$9+'2a Aggregate costs'!BA$18)</f>
        <v>-</v>
      </c>
      <c r="BA18" s="106" t="str">
        <f>IF('2a Aggregate costs'!BB$15="-","-",SUM('2a Aggregate costs'!BB$15,'2a Aggregate costs'!BB$16,'2a Aggregate costs'!BB$17,'2a Aggregate costs'!BB43, '2a Aggregate costs'!BB81)*'3a Demand'!$C$9+'2a Aggregate costs'!BB$18)</f>
        <v>-</v>
      </c>
      <c r="BB18" s="106" t="str">
        <f>IF('2a Aggregate costs'!BC$15="-","-",SUM('2a Aggregate costs'!BC$15,'2a Aggregate costs'!BC$16,'2a Aggregate costs'!BC$17,'2a Aggregate costs'!BC43, '2a Aggregate costs'!BC81)*'3a Demand'!$C$9+'2a Aggregate costs'!BC$18)</f>
        <v>-</v>
      </c>
      <c r="BC18" s="106" t="str">
        <f>IF('2a Aggregate costs'!BD$15="-","-",SUM('2a Aggregate costs'!BD$15,'2a Aggregate costs'!BD$16,'2a Aggregate costs'!BD$17,'2a Aggregate costs'!BD43, '2a Aggregate costs'!BD81)*'3a Demand'!$C$9+'2a Aggregate costs'!BD$18)</f>
        <v>-</v>
      </c>
      <c r="BD18" s="106" t="str">
        <f>IF('2a Aggregate costs'!BE$15="-","-",SUM('2a Aggregate costs'!BE$15,'2a Aggregate costs'!BE$16,'2a Aggregate costs'!BE$17,'2a Aggregate costs'!BE43, '2a Aggregate costs'!BE81)*'3a Demand'!$C$9+'2a Aggregate costs'!BE$18)</f>
        <v>-</v>
      </c>
      <c r="BE18" s="106" t="str">
        <f>IF('2a Aggregate costs'!BF$15="-","-",SUM('2a Aggregate costs'!BF$15,'2a Aggregate costs'!BF$16,'2a Aggregate costs'!BF$17,'2a Aggregate costs'!BF43, '2a Aggregate costs'!BF81)*'3a Demand'!$C$9+'2a Aggregate costs'!BF$18)</f>
        <v>-</v>
      </c>
    </row>
    <row r="19" spans="1:57" ht="12.75" customHeight="1">
      <c r="A19" s="14"/>
      <c r="B19" s="350"/>
      <c r="C19" s="108" t="s">
        <v>240</v>
      </c>
      <c r="D19" s="344"/>
      <c r="E19" s="371"/>
      <c r="F19" s="84"/>
      <c r="G19" s="106">
        <f>IF('2a Aggregate costs'!H$15="-","-",SUM('2a Aggregate costs'!H$15,'2a Aggregate costs'!H$16,'2a Aggregate costs'!H$17,'2a Aggregate costs'!H44, '2a Aggregate costs'!H82)*'3a Demand'!$C$9+'2a Aggregate costs'!H$18)</f>
        <v>68.550813167100358</v>
      </c>
      <c r="H19" s="106">
        <f>IF('2a Aggregate costs'!I$15="-","-",SUM('2a Aggregate costs'!I$15,'2a Aggregate costs'!I$16,'2a Aggregate costs'!I$17,'2a Aggregate costs'!I44, '2a Aggregate costs'!I82)*'3a Demand'!$C$9+'2a Aggregate costs'!I$18)</f>
        <v>68.530805582779863</v>
      </c>
      <c r="I19" s="106">
        <f>IF('2a Aggregate costs'!J$15="-","-",SUM('2a Aggregate costs'!J$15,'2a Aggregate costs'!J$16,'2a Aggregate costs'!J$17,'2a Aggregate costs'!J44, '2a Aggregate costs'!J82)*'3a Demand'!$C$9+'2a Aggregate costs'!J$18)</f>
        <v>83.599722442586042</v>
      </c>
      <c r="J19" s="106">
        <f>IF('2a Aggregate costs'!K$15="-","-",SUM('2a Aggregate costs'!K$15,'2a Aggregate costs'!K$16,'2a Aggregate costs'!K$17,'2a Aggregate costs'!K44, '2a Aggregate costs'!K82)*'3a Demand'!$C$9+'2a Aggregate costs'!K$18)</f>
        <v>83.522230042957943</v>
      </c>
      <c r="K19" s="106">
        <f>IF('2a Aggregate costs'!L$15="-","-",SUM('2a Aggregate costs'!L$15,'2a Aggregate costs'!L$16,'2a Aggregate costs'!L$17,'2a Aggregate costs'!L44, '2a Aggregate costs'!L82)*'3a Demand'!$C$9+'2a Aggregate costs'!L$18)</f>
        <v>88.901992529903438</v>
      </c>
      <c r="L19" s="106">
        <f>IF('2a Aggregate costs'!M$15="-","-",SUM('2a Aggregate costs'!M$15,'2a Aggregate costs'!M$16,'2a Aggregate costs'!M$17,'2a Aggregate costs'!M44, '2a Aggregate costs'!M82)*'3a Demand'!$C$9+'2a Aggregate costs'!M$18)</f>
        <v>89.21703490289589</v>
      </c>
      <c r="M19" s="106">
        <f>IF('2a Aggregate costs'!N$15="-","-",SUM('2a Aggregate costs'!N$15,'2a Aggregate costs'!N$16,'2a Aggregate costs'!N$17,'2a Aggregate costs'!N44, '2a Aggregate costs'!N82)*'3a Demand'!$C$9+'2a Aggregate costs'!N$18)</f>
        <v>103.1814234863363</v>
      </c>
      <c r="N19" s="106">
        <f>IF('2a Aggregate costs'!O$15="-","-",SUM('2a Aggregate costs'!O$15,'2a Aggregate costs'!O$16,'2a Aggregate costs'!O$17,'2a Aggregate costs'!O44, '2a Aggregate costs'!O82)*'3a Demand'!$C$9+'2a Aggregate costs'!O$18)</f>
        <v>103.2504146632336</v>
      </c>
      <c r="O19" s="84"/>
      <c r="P19" s="106">
        <f>IF('2a Aggregate costs'!Q$15="-","-",SUM('2a Aggregate costs'!Q$15,'2a Aggregate costs'!Q$16,'2a Aggregate costs'!Q$17,'2a Aggregate costs'!Q44, '2a Aggregate costs'!Q82)*'3a Demand'!$C$9+'2a Aggregate costs'!Q$18)</f>
        <v>103.2504146632336</v>
      </c>
      <c r="Q19" s="106">
        <f>IF('2a Aggregate costs'!R$15="-","-",SUM('2a Aggregate costs'!R$15,'2a Aggregate costs'!R$16,'2a Aggregate costs'!R$17,'2a Aggregate costs'!R44, '2a Aggregate costs'!R82)*'3a Demand'!$C$9+'2a Aggregate costs'!R$18)</f>
        <v>110.38159085908389</v>
      </c>
      <c r="R19" s="106">
        <f>IF('2a Aggregate costs'!S$15="-","-",SUM('2a Aggregate costs'!S$15,'2a Aggregate costs'!S$16,'2a Aggregate costs'!S$17,'2a Aggregate costs'!S44, '2a Aggregate costs'!S82)*'3a Demand'!$C$9+'2a Aggregate costs'!S$18)</f>
        <v>111.69228468957603</v>
      </c>
      <c r="S19" s="106">
        <f>IF('2a Aggregate costs'!T$15="-","-",SUM('2a Aggregate costs'!T$15,'2a Aggregate costs'!T$16,'2a Aggregate costs'!T$17,'2a Aggregate costs'!T44, '2a Aggregate costs'!T82)*'3a Demand'!$C$9+'2a Aggregate costs'!T$18)</f>
        <v>114.89110859099678</v>
      </c>
      <c r="T19" s="106">
        <f>IF('2a Aggregate costs'!U$15="-","-",SUM('2a Aggregate costs'!U$15,'2a Aggregate costs'!U$16,'2a Aggregate costs'!U$17,'2a Aggregate costs'!U44, '2a Aggregate costs'!U82)*'3a Demand'!$C$9+'2a Aggregate costs'!U$18)</f>
        <v>114.40723325319138</v>
      </c>
      <c r="U19" s="106">
        <f>IF('2a Aggregate costs'!V$15="-","-",SUM('2a Aggregate costs'!V$15,'2a Aggregate costs'!V$16,'2a Aggregate costs'!V$17,'2a Aggregate costs'!V44, '2a Aggregate costs'!V82)*'3a Demand'!$C$9+'2a Aggregate costs'!V$18)</f>
        <v>121.04034142400069</v>
      </c>
      <c r="V19" s="106">
        <f>IF('2a Aggregate costs'!W$15="-","-",SUM('2a Aggregate costs'!W$15,'2a Aggregate costs'!W$16,'2a Aggregate costs'!W$17,'2a Aggregate costs'!W44, '2a Aggregate costs'!W82)*'3a Demand'!$C$9+'2a Aggregate costs'!W$18)</f>
        <v>120.44939213964373</v>
      </c>
      <c r="W19" s="106">
        <f>IF('2a Aggregate costs'!X$15="-","-",SUM('2a Aggregate costs'!X$15,'2a Aggregate costs'!X$16,'2a Aggregate costs'!X$17,'2a Aggregate costs'!X44, '2a Aggregate costs'!X82)*'3a Demand'!$C$9+'2a Aggregate costs'!X$18)</f>
        <v>126.56135408710406</v>
      </c>
      <c r="X19" s="84"/>
      <c r="Y19" s="106">
        <f>IF('2a Aggregate costs'!Z$15="-","-",SUM('2a Aggregate costs'!Z$15,'2a Aggregate costs'!Z$16,'2a Aggregate costs'!Z$17,'2a Aggregate costs'!Z44, '2a Aggregate costs'!Z82)*'3a Demand'!$C$9+'2a Aggregate costs'!Z$18)</f>
        <v>125.48742132045453</v>
      </c>
      <c r="Z19" s="106">
        <f>IF('2a Aggregate costs'!AA$15="-","-",SUM('2a Aggregate costs'!AA$15,'2a Aggregate costs'!AA$16,'2a Aggregate costs'!AA$17,'2a Aggregate costs'!AA44, '2a Aggregate costs'!AA82)*'3a Demand'!$C$9+'2a Aggregate costs'!AA$18)</f>
        <v>125.48742132045453</v>
      </c>
      <c r="AA19" s="106">
        <f>IF('2a Aggregate costs'!AB$15="-","-",SUM('2a Aggregate costs'!AB$15,'2a Aggregate costs'!AB$16,'2a Aggregate costs'!AB$17,'2a Aggregate costs'!AB44, '2a Aggregate costs'!AB82)*'3a Demand'!$C$9+'2a Aggregate costs'!AB$18)</f>
        <v>139.70823031516235</v>
      </c>
      <c r="AB19" s="106">
        <f>IF('2a Aggregate costs'!AC$15="-","-",SUM('2a Aggregate costs'!AC$15,'2a Aggregate costs'!AC$16,'2a Aggregate costs'!AC$17,'2a Aggregate costs'!AC44, '2a Aggregate costs'!AC82)*'3a Demand'!$C$9+'2a Aggregate costs'!AC$18)</f>
        <v>139.70823031516235</v>
      </c>
      <c r="AC19" s="106">
        <f>IF('2a Aggregate costs'!AD$15="-","-",SUM('2a Aggregate costs'!AD$15,'2a Aggregate costs'!AD$16,'2a Aggregate costs'!AD$17,'2a Aggregate costs'!AD44, '2a Aggregate costs'!AD82)*'3a Demand'!$C$9+'2a Aggregate costs'!AD$18)</f>
        <v>141.38482834935175</v>
      </c>
      <c r="AD19" s="106">
        <f>IF('2a Aggregate costs'!AE$15="-","-",SUM('2a Aggregate costs'!AE$15,'2a Aggregate costs'!AE$16,'2a Aggregate costs'!AE$17,'2a Aggregate costs'!AE44, '2a Aggregate costs'!AE82)*'3a Demand'!$C$9+'2a Aggregate costs'!AE$18)</f>
        <v>141.38482834935175</v>
      </c>
      <c r="AE19" s="106">
        <f>IF('2a Aggregate costs'!AF$15="-","-",SUM('2a Aggregate costs'!AF$15,'2a Aggregate costs'!AF$16,'2a Aggregate costs'!AF$17,'2a Aggregate costs'!AF44, '2a Aggregate costs'!AF82)*'3a Demand'!$C$9+'2a Aggregate costs'!AF$18)</f>
        <v>161.60922108129833</v>
      </c>
      <c r="AF19" s="106">
        <f>IF('2a Aggregate costs'!AG$15="-","-",SUM('2a Aggregate costs'!AG$15,'2a Aggregate costs'!AG$16,'2a Aggregate costs'!AG$17,'2a Aggregate costs'!AG44, '2a Aggregate costs'!AG82)*'3a Demand'!$C$9+'2a Aggregate costs'!AG$18)</f>
        <v>161.60922108129833</v>
      </c>
      <c r="AG19" s="106">
        <f>IF('2a Aggregate costs'!AH$15="-","-",SUM('2a Aggregate costs'!AH$15,'2a Aggregate costs'!AH$16,'2a Aggregate costs'!AH$17,'2a Aggregate costs'!AH44, '2a Aggregate costs'!AH82)*'3a Demand'!$C$9+'2a Aggregate costs'!AH$18)</f>
        <v>160.45714169549251</v>
      </c>
      <c r="AH19" s="106">
        <f>IF('2a Aggregate costs'!AI$15="-","-",SUM('2a Aggregate costs'!AI$15,'2a Aggregate costs'!AI$16,'2a Aggregate costs'!AI$17,'2a Aggregate costs'!AI44, '2a Aggregate costs'!AI82)*'3a Demand'!$C$9+'2a Aggregate costs'!AI$18)</f>
        <v>160.45714169549251</v>
      </c>
      <c r="AI19" s="106">
        <f>IF('2a Aggregate costs'!AJ$15="-","-",SUM('2a Aggregate costs'!AJ$15,'2a Aggregate costs'!AJ$16,'2a Aggregate costs'!AJ$17,'2a Aggregate costs'!AJ44, '2a Aggregate costs'!AJ82)*'3a Demand'!$C$9+'2a Aggregate costs'!AJ$18)</f>
        <v>168.59035743852596</v>
      </c>
      <c r="AJ19" s="106" t="str">
        <f>IF('2a Aggregate costs'!AK$15="-","-",SUM('2a Aggregate costs'!AK$15,'2a Aggregate costs'!AK$16,'2a Aggregate costs'!AK$17,'2a Aggregate costs'!AK44, '2a Aggregate costs'!AK82)*'3a Demand'!$C$9+'2a Aggregate costs'!AK$18)</f>
        <v>-</v>
      </c>
      <c r="AK19" s="106" t="str">
        <f>IF('2a Aggregate costs'!AL$15="-","-",SUM('2a Aggregate costs'!AL$15,'2a Aggregate costs'!AL$16,'2a Aggregate costs'!AL$17,'2a Aggregate costs'!AL44, '2a Aggregate costs'!AL82)*'3a Demand'!$C$9+'2a Aggregate costs'!AL$18)</f>
        <v>-</v>
      </c>
      <c r="AL19" s="106" t="str">
        <f>IF('2a Aggregate costs'!AM$15="-","-",SUM('2a Aggregate costs'!AM$15,'2a Aggregate costs'!AM$16,'2a Aggregate costs'!AM$17,'2a Aggregate costs'!AM44, '2a Aggregate costs'!AM82)*'3a Demand'!$C$9+'2a Aggregate costs'!AM$18)</f>
        <v>-</v>
      </c>
      <c r="AM19" s="106" t="str">
        <f>IF('2a Aggregate costs'!AN$15="-","-",SUM('2a Aggregate costs'!AN$15,'2a Aggregate costs'!AN$16,'2a Aggregate costs'!AN$17,'2a Aggregate costs'!AN44, '2a Aggregate costs'!AN82)*'3a Demand'!$C$9+'2a Aggregate costs'!AN$18)</f>
        <v>-</v>
      </c>
      <c r="AN19" s="106" t="str">
        <f>IF('2a Aggregate costs'!AO$15="-","-",SUM('2a Aggregate costs'!AO$15,'2a Aggregate costs'!AO$16,'2a Aggregate costs'!AO$17,'2a Aggregate costs'!AO44, '2a Aggregate costs'!AO82)*'3a Demand'!$C$9+'2a Aggregate costs'!AO$18)</f>
        <v>-</v>
      </c>
      <c r="AO19" s="106" t="str">
        <f>IF('2a Aggregate costs'!AP$15="-","-",SUM('2a Aggregate costs'!AP$15,'2a Aggregate costs'!AP$16,'2a Aggregate costs'!AP$17,'2a Aggregate costs'!AP44, '2a Aggregate costs'!AP82)*'3a Demand'!$C$9+'2a Aggregate costs'!AP$18)</f>
        <v>-</v>
      </c>
      <c r="AP19" s="106" t="str">
        <f>IF('2a Aggregate costs'!AQ$15="-","-",SUM('2a Aggregate costs'!AQ$15,'2a Aggregate costs'!AQ$16,'2a Aggregate costs'!AQ$17,'2a Aggregate costs'!AQ44, '2a Aggregate costs'!AQ82)*'3a Demand'!$C$9+'2a Aggregate costs'!AQ$18)</f>
        <v>-</v>
      </c>
      <c r="AQ19" s="106" t="str">
        <f>IF('2a Aggregate costs'!AR$15="-","-",SUM('2a Aggregate costs'!AR$15,'2a Aggregate costs'!AR$16,'2a Aggregate costs'!AR$17,'2a Aggregate costs'!AR44, '2a Aggregate costs'!AR82)*'3a Demand'!$C$9+'2a Aggregate costs'!AR$18)</f>
        <v>-</v>
      </c>
      <c r="AR19" s="106" t="str">
        <f>IF('2a Aggregate costs'!AS$15="-","-",SUM('2a Aggregate costs'!AS$15,'2a Aggregate costs'!AS$16,'2a Aggregate costs'!AS$17,'2a Aggregate costs'!AS44, '2a Aggregate costs'!AS82)*'3a Demand'!$C$9+'2a Aggregate costs'!AS$18)</f>
        <v>-</v>
      </c>
      <c r="AS19" s="106" t="str">
        <f>IF('2a Aggregate costs'!AT$15="-","-",SUM('2a Aggregate costs'!AT$15,'2a Aggregate costs'!AT$16,'2a Aggregate costs'!AT$17,'2a Aggregate costs'!AT44, '2a Aggregate costs'!AT82)*'3a Demand'!$C$9+'2a Aggregate costs'!AT$18)</f>
        <v>-</v>
      </c>
      <c r="AT19" s="106" t="str">
        <f>IF('2a Aggregate costs'!AU$15="-","-",SUM('2a Aggregate costs'!AU$15,'2a Aggregate costs'!AU$16,'2a Aggregate costs'!AU$17,'2a Aggregate costs'!AU44, '2a Aggregate costs'!AU82)*'3a Demand'!$C$9+'2a Aggregate costs'!AU$18)</f>
        <v>-</v>
      </c>
      <c r="AU19" s="106" t="str">
        <f>IF('2a Aggregate costs'!AV$15="-","-",SUM('2a Aggregate costs'!AV$15,'2a Aggregate costs'!AV$16,'2a Aggregate costs'!AV$17,'2a Aggregate costs'!AV44, '2a Aggregate costs'!AV82)*'3a Demand'!$C$9+'2a Aggregate costs'!AV$18)</f>
        <v>-</v>
      </c>
      <c r="AV19" s="106" t="str">
        <f>IF('2a Aggregate costs'!AW$15="-","-",SUM('2a Aggregate costs'!AW$15,'2a Aggregate costs'!AW$16,'2a Aggregate costs'!AW$17,'2a Aggregate costs'!AW44, '2a Aggregate costs'!AW82)*'3a Demand'!$C$9+'2a Aggregate costs'!AW$18)</f>
        <v>-</v>
      </c>
      <c r="AW19" s="106" t="str">
        <f>IF('2a Aggregate costs'!AX$15="-","-",SUM('2a Aggregate costs'!AX$15,'2a Aggregate costs'!AX$16,'2a Aggregate costs'!AX$17,'2a Aggregate costs'!AX44, '2a Aggregate costs'!AX82)*'3a Demand'!$C$9+'2a Aggregate costs'!AX$18)</f>
        <v>-</v>
      </c>
      <c r="AX19" s="106" t="str">
        <f>IF('2a Aggregate costs'!AY$15="-","-",SUM('2a Aggregate costs'!AY$15,'2a Aggregate costs'!AY$16,'2a Aggregate costs'!AY$17,'2a Aggregate costs'!AY44, '2a Aggregate costs'!AY82)*'3a Demand'!$C$9+'2a Aggregate costs'!AY$18)</f>
        <v>-</v>
      </c>
      <c r="AY19" s="106" t="str">
        <f>IF('2a Aggregate costs'!AZ$15="-","-",SUM('2a Aggregate costs'!AZ$15,'2a Aggregate costs'!AZ$16,'2a Aggregate costs'!AZ$17,'2a Aggregate costs'!AZ44, '2a Aggregate costs'!AZ82)*'3a Demand'!$C$9+'2a Aggregate costs'!AZ$18)</f>
        <v>-</v>
      </c>
      <c r="AZ19" s="106" t="str">
        <f>IF('2a Aggregate costs'!BA$15="-","-",SUM('2a Aggregate costs'!BA$15,'2a Aggregate costs'!BA$16,'2a Aggregate costs'!BA$17,'2a Aggregate costs'!BA44, '2a Aggregate costs'!BA82)*'3a Demand'!$C$9+'2a Aggregate costs'!BA$18)</f>
        <v>-</v>
      </c>
      <c r="BA19" s="106" t="str">
        <f>IF('2a Aggregate costs'!BB$15="-","-",SUM('2a Aggregate costs'!BB$15,'2a Aggregate costs'!BB$16,'2a Aggregate costs'!BB$17,'2a Aggregate costs'!BB44, '2a Aggregate costs'!BB82)*'3a Demand'!$C$9+'2a Aggregate costs'!BB$18)</f>
        <v>-</v>
      </c>
      <c r="BB19" s="106" t="str">
        <f>IF('2a Aggregate costs'!BC$15="-","-",SUM('2a Aggregate costs'!BC$15,'2a Aggregate costs'!BC$16,'2a Aggregate costs'!BC$17,'2a Aggregate costs'!BC44, '2a Aggregate costs'!BC82)*'3a Demand'!$C$9+'2a Aggregate costs'!BC$18)</f>
        <v>-</v>
      </c>
      <c r="BC19" s="106" t="str">
        <f>IF('2a Aggregate costs'!BD$15="-","-",SUM('2a Aggregate costs'!BD$15,'2a Aggregate costs'!BD$16,'2a Aggregate costs'!BD$17,'2a Aggregate costs'!BD44, '2a Aggregate costs'!BD82)*'3a Demand'!$C$9+'2a Aggregate costs'!BD$18)</f>
        <v>-</v>
      </c>
      <c r="BD19" s="106" t="str">
        <f>IF('2a Aggregate costs'!BE$15="-","-",SUM('2a Aggregate costs'!BE$15,'2a Aggregate costs'!BE$16,'2a Aggregate costs'!BE$17,'2a Aggregate costs'!BE44, '2a Aggregate costs'!BE82)*'3a Demand'!$C$9+'2a Aggregate costs'!BE$18)</f>
        <v>-</v>
      </c>
      <c r="BE19" s="106" t="str">
        <f>IF('2a Aggregate costs'!BF$15="-","-",SUM('2a Aggregate costs'!BF$15,'2a Aggregate costs'!BF$16,'2a Aggregate costs'!BF$17,'2a Aggregate costs'!BF44, '2a Aggregate costs'!BF82)*'3a Demand'!$C$9+'2a Aggregate costs'!BF$18)</f>
        <v>-</v>
      </c>
    </row>
    <row r="20" spans="1:57" ht="12.75" customHeight="1">
      <c r="A20" s="14"/>
      <c r="B20" s="350"/>
      <c r="C20" s="108" t="s">
        <v>241</v>
      </c>
      <c r="D20" s="344"/>
      <c r="E20" s="371"/>
      <c r="F20" s="84"/>
      <c r="G20" s="106">
        <f>IF('2a Aggregate costs'!H$15="-","-",SUM('2a Aggregate costs'!H$15,'2a Aggregate costs'!H$16,'2a Aggregate costs'!H$17,'2a Aggregate costs'!H45, '2a Aggregate costs'!H83)*'3a Demand'!$C$9+'2a Aggregate costs'!H$18)</f>
        <v>68.556725848640852</v>
      </c>
      <c r="H20" s="106">
        <f>IF('2a Aggregate costs'!I$15="-","-",SUM('2a Aggregate costs'!I$15,'2a Aggregate costs'!I$16,'2a Aggregate costs'!I$17,'2a Aggregate costs'!I45, '2a Aggregate costs'!I83)*'3a Demand'!$C$9+'2a Aggregate costs'!I$18)</f>
        <v>68.536623446233506</v>
      </c>
      <c r="I20" s="106">
        <f>IF('2a Aggregate costs'!J$15="-","-",SUM('2a Aggregate costs'!J$15,'2a Aggregate costs'!J$16,'2a Aggregate costs'!J$17,'2a Aggregate costs'!J45, '2a Aggregate costs'!J83)*'3a Demand'!$C$9+'2a Aggregate costs'!J$18)</f>
        <v>83.605679934762563</v>
      </c>
      <c r="J20" s="106">
        <f>IF('2a Aggregate costs'!K$15="-","-",SUM('2a Aggregate costs'!K$15,'2a Aggregate costs'!K$16,'2a Aggregate costs'!K$17,'2a Aggregate costs'!K45, '2a Aggregate costs'!K83)*'3a Demand'!$C$9+'2a Aggregate costs'!K$18)</f>
        <v>83.528445635540479</v>
      </c>
      <c r="K20" s="106">
        <f>IF('2a Aggregate costs'!L$15="-","-",SUM('2a Aggregate costs'!L$15,'2a Aggregate costs'!L$16,'2a Aggregate costs'!L$17,'2a Aggregate costs'!L45, '2a Aggregate costs'!L83)*'3a Demand'!$C$9+'2a Aggregate costs'!L$18)</f>
        <v>88.908320003152454</v>
      </c>
      <c r="L20" s="106">
        <f>IF('2a Aggregate costs'!M$15="-","-",SUM('2a Aggregate costs'!M$15,'2a Aggregate costs'!M$16,'2a Aggregate costs'!M$17,'2a Aggregate costs'!M45, '2a Aggregate costs'!M83)*'3a Demand'!$C$9+'2a Aggregate costs'!M$18)</f>
        <v>89.223247001911744</v>
      </c>
      <c r="M20" s="106">
        <f>IF('2a Aggregate costs'!N$15="-","-",SUM('2a Aggregate costs'!N$15,'2a Aggregate costs'!N$16,'2a Aggregate costs'!N$17,'2a Aggregate costs'!N45, '2a Aggregate costs'!N83)*'3a Demand'!$C$9+'2a Aggregate costs'!N$18)</f>
        <v>103.18595324217736</v>
      </c>
      <c r="N20" s="106">
        <f>IF('2a Aggregate costs'!O$15="-","-",SUM('2a Aggregate costs'!O$15,'2a Aggregate costs'!O$16,'2a Aggregate costs'!O$17,'2a Aggregate costs'!O45, '2a Aggregate costs'!O83)*'3a Demand'!$C$9+'2a Aggregate costs'!O$18)</f>
        <v>103.25504402215726</v>
      </c>
      <c r="O20" s="84"/>
      <c r="P20" s="106">
        <f>IF('2a Aggregate costs'!Q$15="-","-",SUM('2a Aggregate costs'!Q$15,'2a Aggregate costs'!Q$16,'2a Aggregate costs'!Q$17,'2a Aggregate costs'!Q45, '2a Aggregate costs'!Q83)*'3a Demand'!$C$9+'2a Aggregate costs'!Q$18)</f>
        <v>103.25504402215726</v>
      </c>
      <c r="Q20" s="106">
        <f>IF('2a Aggregate costs'!R$15="-","-",SUM('2a Aggregate costs'!R$15,'2a Aggregate costs'!R$16,'2a Aggregate costs'!R$17,'2a Aggregate costs'!R45, '2a Aggregate costs'!R83)*'3a Demand'!$C$9+'2a Aggregate costs'!R$18)</f>
        <v>110.38189529315571</v>
      </c>
      <c r="R20" s="106">
        <f>IF('2a Aggregate costs'!S$15="-","-",SUM('2a Aggregate costs'!S$15,'2a Aggregate costs'!S$16,'2a Aggregate costs'!S$17,'2a Aggregate costs'!S45, '2a Aggregate costs'!S83)*'3a Demand'!$C$9+'2a Aggregate costs'!S$18)</f>
        <v>111.69260010496798</v>
      </c>
      <c r="S20" s="106">
        <f>IF('2a Aggregate costs'!T$15="-","-",SUM('2a Aggregate costs'!T$15,'2a Aggregate costs'!T$16,'2a Aggregate costs'!T$17,'2a Aggregate costs'!T45, '2a Aggregate costs'!T83)*'3a Demand'!$C$9+'2a Aggregate costs'!T$18)</f>
        <v>114.88427922557452</v>
      </c>
      <c r="T20" s="106">
        <f>IF('2a Aggregate costs'!U$15="-","-",SUM('2a Aggregate costs'!U$15,'2a Aggregate costs'!U$16,'2a Aggregate costs'!U$17,'2a Aggregate costs'!U45, '2a Aggregate costs'!U83)*'3a Demand'!$C$9+'2a Aggregate costs'!U$18)</f>
        <v>114.39954261523624</v>
      </c>
      <c r="U20" s="106">
        <f>IF('2a Aggregate costs'!V$15="-","-",SUM('2a Aggregate costs'!V$15,'2a Aggregate costs'!V$16,'2a Aggregate costs'!V$17,'2a Aggregate costs'!V45, '2a Aggregate costs'!V83)*'3a Demand'!$C$9+'2a Aggregate costs'!V$18)</f>
        <v>121.02891942338647</v>
      </c>
      <c r="V20" s="106">
        <f>IF('2a Aggregate costs'!W$15="-","-",SUM('2a Aggregate costs'!W$15,'2a Aggregate costs'!W$16,'2a Aggregate costs'!W$17,'2a Aggregate costs'!W45, '2a Aggregate costs'!W83)*'3a Demand'!$C$9+'2a Aggregate costs'!W$18)</f>
        <v>120.43876818656001</v>
      </c>
      <c r="W20" s="106">
        <f>IF('2a Aggregate costs'!X$15="-","-",SUM('2a Aggregate costs'!X$15,'2a Aggregate costs'!X$16,'2a Aggregate costs'!X$17,'2a Aggregate costs'!X45, '2a Aggregate costs'!X83)*'3a Demand'!$C$9+'2a Aggregate costs'!X$18)</f>
        <v>126.54810698331491</v>
      </c>
      <c r="X20" s="84"/>
      <c r="Y20" s="106">
        <f>IF('2a Aggregate costs'!Z$15="-","-",SUM('2a Aggregate costs'!Z$15,'2a Aggregate costs'!Z$16,'2a Aggregate costs'!Z$17,'2a Aggregate costs'!Z45, '2a Aggregate costs'!Z83)*'3a Demand'!$C$9+'2a Aggregate costs'!Z$18)</f>
        <v>125.47467603569308</v>
      </c>
      <c r="Z20" s="106">
        <f>IF('2a Aggregate costs'!AA$15="-","-",SUM('2a Aggregate costs'!AA$15,'2a Aggregate costs'!AA$16,'2a Aggregate costs'!AA$17,'2a Aggregate costs'!AA45, '2a Aggregate costs'!AA83)*'3a Demand'!$C$9+'2a Aggregate costs'!AA$18)</f>
        <v>125.47467603569308</v>
      </c>
      <c r="AA20" s="106">
        <f>IF('2a Aggregate costs'!AB$15="-","-",SUM('2a Aggregate costs'!AB$15,'2a Aggregate costs'!AB$16,'2a Aggregate costs'!AB$17,'2a Aggregate costs'!AB45, '2a Aggregate costs'!AB83)*'3a Demand'!$C$9+'2a Aggregate costs'!AB$18)</f>
        <v>139.70107990471317</v>
      </c>
      <c r="AB20" s="106">
        <f>IF('2a Aggregate costs'!AC$15="-","-",SUM('2a Aggregate costs'!AC$15,'2a Aggregate costs'!AC$16,'2a Aggregate costs'!AC$17,'2a Aggregate costs'!AC45, '2a Aggregate costs'!AC83)*'3a Demand'!$C$9+'2a Aggregate costs'!AC$18)</f>
        <v>139.70107990471317</v>
      </c>
      <c r="AC20" s="106">
        <f>IF('2a Aggregate costs'!AD$15="-","-",SUM('2a Aggregate costs'!AD$15,'2a Aggregate costs'!AD$16,'2a Aggregate costs'!AD$17,'2a Aggregate costs'!AD45, '2a Aggregate costs'!AD83)*'3a Demand'!$C$9+'2a Aggregate costs'!AD$18)</f>
        <v>141.37828674670484</v>
      </c>
      <c r="AD20" s="106">
        <f>IF('2a Aggregate costs'!AE$15="-","-",SUM('2a Aggregate costs'!AE$15,'2a Aggregate costs'!AE$16,'2a Aggregate costs'!AE$17,'2a Aggregate costs'!AE45, '2a Aggregate costs'!AE83)*'3a Demand'!$C$9+'2a Aggregate costs'!AE$18)</f>
        <v>141.37828674670484</v>
      </c>
      <c r="AE20" s="106">
        <f>IF('2a Aggregate costs'!AF$15="-","-",SUM('2a Aggregate costs'!AF$15,'2a Aggregate costs'!AF$16,'2a Aggregate costs'!AF$17,'2a Aggregate costs'!AF45, '2a Aggregate costs'!AF83)*'3a Demand'!$C$9+'2a Aggregate costs'!AF$18)</f>
        <v>161.59932049619454</v>
      </c>
      <c r="AF20" s="106">
        <f>IF('2a Aggregate costs'!AG$15="-","-",SUM('2a Aggregate costs'!AG$15,'2a Aggregate costs'!AG$16,'2a Aggregate costs'!AG$17,'2a Aggregate costs'!AG45, '2a Aggregate costs'!AG83)*'3a Demand'!$C$9+'2a Aggregate costs'!AG$18)</f>
        <v>161.59932049619454</v>
      </c>
      <c r="AG20" s="106">
        <f>IF('2a Aggregate costs'!AH$15="-","-",SUM('2a Aggregate costs'!AH$15,'2a Aggregate costs'!AH$16,'2a Aggregate costs'!AH$17,'2a Aggregate costs'!AH45, '2a Aggregate costs'!AH83)*'3a Demand'!$C$9+'2a Aggregate costs'!AH$18)</f>
        <v>160.4319724555356</v>
      </c>
      <c r="AH20" s="106">
        <f>IF('2a Aggregate costs'!AI$15="-","-",SUM('2a Aggregate costs'!AI$15,'2a Aggregate costs'!AI$16,'2a Aggregate costs'!AI$17,'2a Aggregate costs'!AI45, '2a Aggregate costs'!AI83)*'3a Demand'!$C$9+'2a Aggregate costs'!AI$18)</f>
        <v>160.4319724555356</v>
      </c>
      <c r="AI20" s="106">
        <f>IF('2a Aggregate costs'!AJ$15="-","-",SUM('2a Aggregate costs'!AJ$15,'2a Aggregate costs'!AJ$16,'2a Aggregate costs'!AJ$17,'2a Aggregate costs'!AJ45, '2a Aggregate costs'!AJ83)*'3a Demand'!$C$9+'2a Aggregate costs'!AJ$18)</f>
        <v>168.53130060931099</v>
      </c>
      <c r="AJ20" s="106" t="str">
        <f>IF('2a Aggregate costs'!AK$15="-","-",SUM('2a Aggregate costs'!AK$15,'2a Aggregate costs'!AK$16,'2a Aggregate costs'!AK$17,'2a Aggregate costs'!AK45, '2a Aggregate costs'!AK83)*'3a Demand'!$C$9+'2a Aggregate costs'!AK$18)</f>
        <v>-</v>
      </c>
      <c r="AK20" s="106" t="str">
        <f>IF('2a Aggregate costs'!AL$15="-","-",SUM('2a Aggregate costs'!AL$15,'2a Aggregate costs'!AL$16,'2a Aggregate costs'!AL$17,'2a Aggregate costs'!AL45, '2a Aggregate costs'!AL83)*'3a Demand'!$C$9+'2a Aggregate costs'!AL$18)</f>
        <v>-</v>
      </c>
      <c r="AL20" s="106" t="str">
        <f>IF('2a Aggregate costs'!AM$15="-","-",SUM('2a Aggregate costs'!AM$15,'2a Aggregate costs'!AM$16,'2a Aggregate costs'!AM$17,'2a Aggregate costs'!AM45, '2a Aggregate costs'!AM83)*'3a Demand'!$C$9+'2a Aggregate costs'!AM$18)</f>
        <v>-</v>
      </c>
      <c r="AM20" s="106" t="str">
        <f>IF('2a Aggregate costs'!AN$15="-","-",SUM('2a Aggregate costs'!AN$15,'2a Aggregate costs'!AN$16,'2a Aggregate costs'!AN$17,'2a Aggregate costs'!AN45, '2a Aggregate costs'!AN83)*'3a Demand'!$C$9+'2a Aggregate costs'!AN$18)</f>
        <v>-</v>
      </c>
      <c r="AN20" s="106" t="str">
        <f>IF('2a Aggregate costs'!AO$15="-","-",SUM('2a Aggregate costs'!AO$15,'2a Aggregate costs'!AO$16,'2a Aggregate costs'!AO$17,'2a Aggregate costs'!AO45, '2a Aggregate costs'!AO83)*'3a Demand'!$C$9+'2a Aggregate costs'!AO$18)</f>
        <v>-</v>
      </c>
      <c r="AO20" s="106" t="str">
        <f>IF('2a Aggregate costs'!AP$15="-","-",SUM('2a Aggregate costs'!AP$15,'2a Aggregate costs'!AP$16,'2a Aggregate costs'!AP$17,'2a Aggregate costs'!AP45, '2a Aggregate costs'!AP83)*'3a Demand'!$C$9+'2a Aggregate costs'!AP$18)</f>
        <v>-</v>
      </c>
      <c r="AP20" s="106" t="str">
        <f>IF('2a Aggregate costs'!AQ$15="-","-",SUM('2a Aggregate costs'!AQ$15,'2a Aggregate costs'!AQ$16,'2a Aggregate costs'!AQ$17,'2a Aggregate costs'!AQ45, '2a Aggregate costs'!AQ83)*'3a Demand'!$C$9+'2a Aggregate costs'!AQ$18)</f>
        <v>-</v>
      </c>
      <c r="AQ20" s="106" t="str">
        <f>IF('2a Aggregate costs'!AR$15="-","-",SUM('2a Aggregate costs'!AR$15,'2a Aggregate costs'!AR$16,'2a Aggregate costs'!AR$17,'2a Aggregate costs'!AR45, '2a Aggregate costs'!AR83)*'3a Demand'!$C$9+'2a Aggregate costs'!AR$18)</f>
        <v>-</v>
      </c>
      <c r="AR20" s="106" t="str">
        <f>IF('2a Aggregate costs'!AS$15="-","-",SUM('2a Aggregate costs'!AS$15,'2a Aggregate costs'!AS$16,'2a Aggregate costs'!AS$17,'2a Aggregate costs'!AS45, '2a Aggregate costs'!AS83)*'3a Demand'!$C$9+'2a Aggregate costs'!AS$18)</f>
        <v>-</v>
      </c>
      <c r="AS20" s="106" t="str">
        <f>IF('2a Aggregate costs'!AT$15="-","-",SUM('2a Aggregate costs'!AT$15,'2a Aggregate costs'!AT$16,'2a Aggregate costs'!AT$17,'2a Aggregate costs'!AT45, '2a Aggregate costs'!AT83)*'3a Demand'!$C$9+'2a Aggregate costs'!AT$18)</f>
        <v>-</v>
      </c>
      <c r="AT20" s="106" t="str">
        <f>IF('2a Aggregate costs'!AU$15="-","-",SUM('2a Aggregate costs'!AU$15,'2a Aggregate costs'!AU$16,'2a Aggregate costs'!AU$17,'2a Aggregate costs'!AU45, '2a Aggregate costs'!AU83)*'3a Demand'!$C$9+'2a Aggregate costs'!AU$18)</f>
        <v>-</v>
      </c>
      <c r="AU20" s="106" t="str">
        <f>IF('2a Aggregate costs'!AV$15="-","-",SUM('2a Aggregate costs'!AV$15,'2a Aggregate costs'!AV$16,'2a Aggregate costs'!AV$17,'2a Aggregate costs'!AV45, '2a Aggregate costs'!AV83)*'3a Demand'!$C$9+'2a Aggregate costs'!AV$18)</f>
        <v>-</v>
      </c>
      <c r="AV20" s="106" t="str">
        <f>IF('2a Aggregate costs'!AW$15="-","-",SUM('2a Aggregate costs'!AW$15,'2a Aggregate costs'!AW$16,'2a Aggregate costs'!AW$17,'2a Aggregate costs'!AW45, '2a Aggregate costs'!AW83)*'3a Demand'!$C$9+'2a Aggregate costs'!AW$18)</f>
        <v>-</v>
      </c>
      <c r="AW20" s="106" t="str">
        <f>IF('2a Aggregate costs'!AX$15="-","-",SUM('2a Aggregate costs'!AX$15,'2a Aggregate costs'!AX$16,'2a Aggregate costs'!AX$17,'2a Aggregate costs'!AX45, '2a Aggregate costs'!AX83)*'3a Demand'!$C$9+'2a Aggregate costs'!AX$18)</f>
        <v>-</v>
      </c>
      <c r="AX20" s="106" t="str">
        <f>IF('2a Aggregate costs'!AY$15="-","-",SUM('2a Aggregate costs'!AY$15,'2a Aggregate costs'!AY$16,'2a Aggregate costs'!AY$17,'2a Aggregate costs'!AY45, '2a Aggregate costs'!AY83)*'3a Demand'!$C$9+'2a Aggregate costs'!AY$18)</f>
        <v>-</v>
      </c>
      <c r="AY20" s="106" t="str">
        <f>IF('2a Aggregate costs'!AZ$15="-","-",SUM('2a Aggregate costs'!AZ$15,'2a Aggregate costs'!AZ$16,'2a Aggregate costs'!AZ$17,'2a Aggregate costs'!AZ45, '2a Aggregate costs'!AZ83)*'3a Demand'!$C$9+'2a Aggregate costs'!AZ$18)</f>
        <v>-</v>
      </c>
      <c r="AZ20" s="106" t="str">
        <f>IF('2a Aggregate costs'!BA$15="-","-",SUM('2a Aggregate costs'!BA$15,'2a Aggregate costs'!BA$16,'2a Aggregate costs'!BA$17,'2a Aggregate costs'!BA45, '2a Aggregate costs'!BA83)*'3a Demand'!$C$9+'2a Aggregate costs'!BA$18)</f>
        <v>-</v>
      </c>
      <c r="BA20" s="106" t="str">
        <f>IF('2a Aggregate costs'!BB$15="-","-",SUM('2a Aggregate costs'!BB$15,'2a Aggregate costs'!BB$16,'2a Aggregate costs'!BB$17,'2a Aggregate costs'!BB45, '2a Aggregate costs'!BB83)*'3a Demand'!$C$9+'2a Aggregate costs'!BB$18)</f>
        <v>-</v>
      </c>
      <c r="BB20" s="106" t="str">
        <f>IF('2a Aggregate costs'!BC$15="-","-",SUM('2a Aggregate costs'!BC$15,'2a Aggregate costs'!BC$16,'2a Aggregate costs'!BC$17,'2a Aggregate costs'!BC45, '2a Aggregate costs'!BC83)*'3a Demand'!$C$9+'2a Aggregate costs'!BC$18)</f>
        <v>-</v>
      </c>
      <c r="BC20" s="106" t="str">
        <f>IF('2a Aggregate costs'!BD$15="-","-",SUM('2a Aggregate costs'!BD$15,'2a Aggregate costs'!BD$16,'2a Aggregate costs'!BD$17,'2a Aggregate costs'!BD45, '2a Aggregate costs'!BD83)*'3a Demand'!$C$9+'2a Aggregate costs'!BD$18)</f>
        <v>-</v>
      </c>
      <c r="BD20" s="106" t="str">
        <f>IF('2a Aggregate costs'!BE$15="-","-",SUM('2a Aggregate costs'!BE$15,'2a Aggregate costs'!BE$16,'2a Aggregate costs'!BE$17,'2a Aggregate costs'!BE45, '2a Aggregate costs'!BE83)*'3a Demand'!$C$9+'2a Aggregate costs'!BE$18)</f>
        <v>-</v>
      </c>
      <c r="BE20" s="106" t="str">
        <f>IF('2a Aggregate costs'!BF$15="-","-",SUM('2a Aggregate costs'!BF$15,'2a Aggregate costs'!BF$16,'2a Aggregate costs'!BF$17,'2a Aggregate costs'!BF45, '2a Aggregate costs'!BF83)*'3a Demand'!$C$9+'2a Aggregate costs'!BF$18)</f>
        <v>-</v>
      </c>
    </row>
    <row r="21" spans="1:57" ht="12.75" customHeight="1">
      <c r="A21" s="14"/>
      <c r="B21" s="350"/>
      <c r="C21" s="108" t="s">
        <v>242</v>
      </c>
      <c r="D21" s="344"/>
      <c r="E21" s="371"/>
      <c r="F21" s="84"/>
      <c r="G21" s="106">
        <f>IF('2a Aggregate costs'!H$15="-","-",SUM('2a Aggregate costs'!H$15,'2a Aggregate costs'!H$16,'2a Aggregate costs'!H$17,'2a Aggregate costs'!H46, '2a Aggregate costs'!H84)*'3a Demand'!$C$9+'2a Aggregate costs'!H$18)</f>
        <v>68.560160005926562</v>
      </c>
      <c r="H21" s="106">
        <f>IF('2a Aggregate costs'!I$15="-","-",SUM('2a Aggregate costs'!I$15,'2a Aggregate costs'!I$16,'2a Aggregate costs'!I$17,'2a Aggregate costs'!I46, '2a Aggregate costs'!I84)*'3a Demand'!$C$9+'2a Aggregate costs'!I$18)</f>
        <v>68.5400025320222</v>
      </c>
      <c r="I21" s="106">
        <f>IF('2a Aggregate costs'!J$15="-","-",SUM('2a Aggregate costs'!J$15,'2a Aggregate costs'!J$16,'2a Aggregate costs'!J$17,'2a Aggregate costs'!J46, '2a Aggregate costs'!J84)*'3a Demand'!$C$9+'2a Aggregate costs'!J$18)</f>
        <v>83.609140118610185</v>
      </c>
      <c r="J21" s="106">
        <f>IF('2a Aggregate costs'!K$15="-","-",SUM('2a Aggregate costs'!K$15,'2a Aggregate costs'!K$16,'2a Aggregate costs'!K$17,'2a Aggregate costs'!K46, '2a Aggregate costs'!K84)*'3a Demand'!$C$9+'2a Aggregate costs'!K$18)</f>
        <v>83.532055727240163</v>
      </c>
      <c r="K21" s="106">
        <f>IF('2a Aggregate costs'!L$15="-","-",SUM('2a Aggregate costs'!L$15,'2a Aggregate costs'!L$16,'2a Aggregate costs'!L$17,'2a Aggregate costs'!L46, '2a Aggregate costs'!L84)*'3a Demand'!$C$9+'2a Aggregate costs'!L$18)</f>
        <v>88.911995076502734</v>
      </c>
      <c r="L21" s="106">
        <f>IF('2a Aggregate costs'!M$15="-","-",SUM('2a Aggregate costs'!M$15,'2a Aggregate costs'!M$16,'2a Aggregate costs'!M$17,'2a Aggregate costs'!M46, '2a Aggregate costs'!M84)*'3a Demand'!$C$9+'2a Aggregate costs'!M$18)</f>
        <v>89.226855064505457</v>
      </c>
      <c r="M21" s="106">
        <f>IF('2a Aggregate costs'!N$15="-","-",SUM('2a Aggregate costs'!N$15,'2a Aggregate costs'!N$16,'2a Aggregate costs'!N$17,'2a Aggregate costs'!N46, '2a Aggregate costs'!N84)*'3a Demand'!$C$9+'2a Aggregate costs'!N$18)</f>
        <v>103.19700321494943</v>
      </c>
      <c r="N21" s="106">
        <f>IF('2a Aggregate costs'!O$15="-","-",SUM('2a Aggregate costs'!O$15,'2a Aggregate costs'!O$16,'2a Aggregate costs'!O$17,'2a Aggregate costs'!O46, '2a Aggregate costs'!O84)*'3a Demand'!$C$9+'2a Aggregate costs'!O$18)</f>
        <v>103.26633696858828</v>
      </c>
      <c r="O21" s="84"/>
      <c r="P21" s="106">
        <f>IF('2a Aggregate costs'!Q$15="-","-",SUM('2a Aggregate costs'!Q$15,'2a Aggregate costs'!Q$16,'2a Aggregate costs'!Q$17,'2a Aggregate costs'!Q46, '2a Aggregate costs'!Q84)*'3a Demand'!$C$9+'2a Aggregate costs'!Q$18)</f>
        <v>103.26633696858828</v>
      </c>
      <c r="Q21" s="106">
        <f>IF('2a Aggregate costs'!R$15="-","-",SUM('2a Aggregate costs'!R$15,'2a Aggregate costs'!R$16,'2a Aggregate costs'!R$17,'2a Aggregate costs'!R46, '2a Aggregate costs'!R84)*'3a Demand'!$C$9+'2a Aggregate costs'!R$18)</f>
        <v>110.39805303597517</v>
      </c>
      <c r="R21" s="106">
        <f>IF('2a Aggregate costs'!S$15="-","-",SUM('2a Aggregate costs'!S$15,'2a Aggregate costs'!S$16,'2a Aggregate costs'!S$17,'2a Aggregate costs'!S46, '2a Aggregate costs'!S84)*'3a Demand'!$C$9+'2a Aggregate costs'!S$18)</f>
        <v>111.709341177252</v>
      </c>
      <c r="S21" s="106">
        <f>IF('2a Aggregate costs'!T$15="-","-",SUM('2a Aggregate costs'!T$15,'2a Aggregate costs'!T$16,'2a Aggregate costs'!T$17,'2a Aggregate costs'!T46, '2a Aggregate costs'!T84)*'3a Demand'!$C$9+'2a Aggregate costs'!T$18)</f>
        <v>114.90278601608806</v>
      </c>
      <c r="T21" s="106">
        <f>IF('2a Aggregate costs'!U$15="-","-",SUM('2a Aggregate costs'!U$15,'2a Aggregate costs'!U$16,'2a Aggregate costs'!U$17,'2a Aggregate costs'!U46, '2a Aggregate costs'!U84)*'3a Demand'!$C$9+'2a Aggregate costs'!U$18)</f>
        <v>114.42039745696937</v>
      </c>
      <c r="U21" s="106">
        <f>IF('2a Aggregate costs'!V$15="-","-",SUM('2a Aggregate costs'!V$15,'2a Aggregate costs'!V$16,'2a Aggregate costs'!V$17,'2a Aggregate costs'!V46, '2a Aggregate costs'!V84)*'3a Demand'!$C$9+'2a Aggregate costs'!V$18)</f>
        <v>121.04798172649346</v>
      </c>
      <c r="V21" s="106">
        <f>IF('2a Aggregate costs'!W$15="-","-",SUM('2a Aggregate costs'!W$15,'2a Aggregate costs'!W$16,'2a Aggregate costs'!W$17,'2a Aggregate costs'!W46, '2a Aggregate costs'!W84)*'3a Demand'!$C$9+'2a Aggregate costs'!W$18)</f>
        <v>120.45651370700574</v>
      </c>
      <c r="W21" s="106">
        <f>IF('2a Aggregate costs'!X$15="-","-",SUM('2a Aggregate costs'!X$15,'2a Aggregate costs'!X$16,'2a Aggregate costs'!X$17,'2a Aggregate costs'!X46, '2a Aggregate costs'!X84)*'3a Demand'!$C$9+'2a Aggregate costs'!X$18)</f>
        <v>126.56471480313334</v>
      </c>
      <c r="X21" s="84"/>
      <c r="Y21" s="106">
        <f>IF('2a Aggregate costs'!Z$15="-","-",SUM('2a Aggregate costs'!Z$15,'2a Aggregate costs'!Z$16,'2a Aggregate costs'!Z$17,'2a Aggregate costs'!Z46, '2a Aggregate costs'!Z84)*'3a Demand'!$C$9+'2a Aggregate costs'!Z$18)</f>
        <v>125.48824111996691</v>
      </c>
      <c r="Z21" s="106">
        <f>IF('2a Aggregate costs'!AA$15="-","-",SUM('2a Aggregate costs'!AA$15,'2a Aggregate costs'!AA$16,'2a Aggregate costs'!AA$17,'2a Aggregate costs'!AA46, '2a Aggregate costs'!AA84)*'3a Demand'!$C$9+'2a Aggregate costs'!AA$18)</f>
        <v>125.48824111996691</v>
      </c>
      <c r="AA21" s="106">
        <f>IF('2a Aggregate costs'!AB$15="-","-",SUM('2a Aggregate costs'!AB$15,'2a Aggregate costs'!AB$16,'2a Aggregate costs'!AB$17,'2a Aggregate costs'!AB46, '2a Aggregate costs'!AB84)*'3a Demand'!$C$9+'2a Aggregate costs'!AB$18)</f>
        <v>139.69964210852015</v>
      </c>
      <c r="AB21" s="106">
        <f>IF('2a Aggregate costs'!AC$15="-","-",SUM('2a Aggregate costs'!AC$15,'2a Aggregate costs'!AC$16,'2a Aggregate costs'!AC$17,'2a Aggregate costs'!AC46, '2a Aggregate costs'!AC84)*'3a Demand'!$C$9+'2a Aggregate costs'!AC$18)</f>
        <v>139.69964210852015</v>
      </c>
      <c r="AC21" s="106">
        <f>IF('2a Aggregate costs'!AD$15="-","-",SUM('2a Aggregate costs'!AD$15,'2a Aggregate costs'!AD$16,'2a Aggregate costs'!AD$17,'2a Aggregate costs'!AD46, '2a Aggregate costs'!AD84)*'3a Demand'!$C$9+'2a Aggregate costs'!AD$18)</f>
        <v>141.37699144338654</v>
      </c>
      <c r="AD21" s="106">
        <f>IF('2a Aggregate costs'!AE$15="-","-",SUM('2a Aggregate costs'!AE$15,'2a Aggregate costs'!AE$16,'2a Aggregate costs'!AE$17,'2a Aggregate costs'!AE46, '2a Aggregate costs'!AE84)*'3a Demand'!$C$9+'2a Aggregate costs'!AE$18)</f>
        <v>141.37699144338654</v>
      </c>
      <c r="AE21" s="106">
        <f>IF('2a Aggregate costs'!AF$15="-","-",SUM('2a Aggregate costs'!AF$15,'2a Aggregate costs'!AF$16,'2a Aggregate costs'!AF$17,'2a Aggregate costs'!AF46, '2a Aggregate costs'!AF84)*'3a Demand'!$C$9+'2a Aggregate costs'!AF$18)</f>
        <v>161.59791815196624</v>
      </c>
      <c r="AF21" s="106">
        <f>IF('2a Aggregate costs'!AG$15="-","-",SUM('2a Aggregate costs'!AG$15,'2a Aggregate costs'!AG$16,'2a Aggregate costs'!AG$17,'2a Aggregate costs'!AG46, '2a Aggregate costs'!AG84)*'3a Demand'!$C$9+'2a Aggregate costs'!AG$18)</f>
        <v>161.59791815196624</v>
      </c>
      <c r="AG21" s="106">
        <f>IF('2a Aggregate costs'!AH$15="-","-",SUM('2a Aggregate costs'!AH$15,'2a Aggregate costs'!AH$16,'2a Aggregate costs'!AH$17,'2a Aggregate costs'!AH46, '2a Aggregate costs'!AH84)*'3a Demand'!$C$9+'2a Aggregate costs'!AH$18)</f>
        <v>160.48267321548684</v>
      </c>
      <c r="AH21" s="106">
        <f>IF('2a Aggregate costs'!AI$15="-","-",SUM('2a Aggregate costs'!AI$15,'2a Aggregate costs'!AI$16,'2a Aggregate costs'!AI$17,'2a Aggregate costs'!AI46, '2a Aggregate costs'!AI84)*'3a Demand'!$C$9+'2a Aggregate costs'!AI$18)</f>
        <v>160.48267321548684</v>
      </c>
      <c r="AI21" s="106">
        <f>IF('2a Aggregate costs'!AJ$15="-","-",SUM('2a Aggregate costs'!AJ$15,'2a Aggregate costs'!AJ$16,'2a Aggregate costs'!AJ$17,'2a Aggregate costs'!AJ46, '2a Aggregate costs'!AJ84)*'3a Demand'!$C$9+'2a Aggregate costs'!AJ$18)</f>
        <v>168.61184056699378</v>
      </c>
      <c r="AJ21" s="106" t="str">
        <f>IF('2a Aggregate costs'!AK$15="-","-",SUM('2a Aggregate costs'!AK$15,'2a Aggregate costs'!AK$16,'2a Aggregate costs'!AK$17,'2a Aggregate costs'!AK46, '2a Aggregate costs'!AK84)*'3a Demand'!$C$9+'2a Aggregate costs'!AK$18)</f>
        <v>-</v>
      </c>
      <c r="AK21" s="106" t="str">
        <f>IF('2a Aggregate costs'!AL$15="-","-",SUM('2a Aggregate costs'!AL$15,'2a Aggregate costs'!AL$16,'2a Aggregate costs'!AL$17,'2a Aggregate costs'!AL46, '2a Aggregate costs'!AL84)*'3a Demand'!$C$9+'2a Aggregate costs'!AL$18)</f>
        <v>-</v>
      </c>
      <c r="AL21" s="106" t="str">
        <f>IF('2a Aggregate costs'!AM$15="-","-",SUM('2a Aggregate costs'!AM$15,'2a Aggregate costs'!AM$16,'2a Aggregate costs'!AM$17,'2a Aggregate costs'!AM46, '2a Aggregate costs'!AM84)*'3a Demand'!$C$9+'2a Aggregate costs'!AM$18)</f>
        <v>-</v>
      </c>
      <c r="AM21" s="106" t="str">
        <f>IF('2a Aggregate costs'!AN$15="-","-",SUM('2a Aggregate costs'!AN$15,'2a Aggregate costs'!AN$16,'2a Aggregate costs'!AN$17,'2a Aggregate costs'!AN46, '2a Aggregate costs'!AN84)*'3a Demand'!$C$9+'2a Aggregate costs'!AN$18)</f>
        <v>-</v>
      </c>
      <c r="AN21" s="106" t="str">
        <f>IF('2a Aggregate costs'!AO$15="-","-",SUM('2a Aggregate costs'!AO$15,'2a Aggregate costs'!AO$16,'2a Aggregate costs'!AO$17,'2a Aggregate costs'!AO46, '2a Aggregate costs'!AO84)*'3a Demand'!$C$9+'2a Aggregate costs'!AO$18)</f>
        <v>-</v>
      </c>
      <c r="AO21" s="106" t="str">
        <f>IF('2a Aggregate costs'!AP$15="-","-",SUM('2a Aggregate costs'!AP$15,'2a Aggregate costs'!AP$16,'2a Aggregate costs'!AP$17,'2a Aggregate costs'!AP46, '2a Aggregate costs'!AP84)*'3a Demand'!$C$9+'2a Aggregate costs'!AP$18)</f>
        <v>-</v>
      </c>
      <c r="AP21" s="106" t="str">
        <f>IF('2a Aggregate costs'!AQ$15="-","-",SUM('2a Aggregate costs'!AQ$15,'2a Aggregate costs'!AQ$16,'2a Aggregate costs'!AQ$17,'2a Aggregate costs'!AQ46, '2a Aggregate costs'!AQ84)*'3a Demand'!$C$9+'2a Aggregate costs'!AQ$18)</f>
        <v>-</v>
      </c>
      <c r="AQ21" s="106" t="str">
        <f>IF('2a Aggregate costs'!AR$15="-","-",SUM('2a Aggregate costs'!AR$15,'2a Aggregate costs'!AR$16,'2a Aggregate costs'!AR$17,'2a Aggregate costs'!AR46, '2a Aggregate costs'!AR84)*'3a Demand'!$C$9+'2a Aggregate costs'!AR$18)</f>
        <v>-</v>
      </c>
      <c r="AR21" s="106" t="str">
        <f>IF('2a Aggregate costs'!AS$15="-","-",SUM('2a Aggregate costs'!AS$15,'2a Aggregate costs'!AS$16,'2a Aggregate costs'!AS$17,'2a Aggregate costs'!AS46, '2a Aggregate costs'!AS84)*'3a Demand'!$C$9+'2a Aggregate costs'!AS$18)</f>
        <v>-</v>
      </c>
      <c r="AS21" s="106" t="str">
        <f>IF('2a Aggregate costs'!AT$15="-","-",SUM('2a Aggregate costs'!AT$15,'2a Aggregate costs'!AT$16,'2a Aggregate costs'!AT$17,'2a Aggregate costs'!AT46, '2a Aggregate costs'!AT84)*'3a Demand'!$C$9+'2a Aggregate costs'!AT$18)</f>
        <v>-</v>
      </c>
      <c r="AT21" s="106" t="str">
        <f>IF('2a Aggregate costs'!AU$15="-","-",SUM('2a Aggregate costs'!AU$15,'2a Aggregate costs'!AU$16,'2a Aggregate costs'!AU$17,'2a Aggregate costs'!AU46, '2a Aggregate costs'!AU84)*'3a Demand'!$C$9+'2a Aggregate costs'!AU$18)</f>
        <v>-</v>
      </c>
      <c r="AU21" s="106" t="str">
        <f>IF('2a Aggregate costs'!AV$15="-","-",SUM('2a Aggregate costs'!AV$15,'2a Aggregate costs'!AV$16,'2a Aggregate costs'!AV$17,'2a Aggregate costs'!AV46, '2a Aggregate costs'!AV84)*'3a Demand'!$C$9+'2a Aggregate costs'!AV$18)</f>
        <v>-</v>
      </c>
      <c r="AV21" s="106" t="str">
        <f>IF('2a Aggregate costs'!AW$15="-","-",SUM('2a Aggregate costs'!AW$15,'2a Aggregate costs'!AW$16,'2a Aggregate costs'!AW$17,'2a Aggregate costs'!AW46, '2a Aggregate costs'!AW84)*'3a Demand'!$C$9+'2a Aggregate costs'!AW$18)</f>
        <v>-</v>
      </c>
      <c r="AW21" s="106" t="str">
        <f>IF('2a Aggregate costs'!AX$15="-","-",SUM('2a Aggregate costs'!AX$15,'2a Aggregate costs'!AX$16,'2a Aggregate costs'!AX$17,'2a Aggregate costs'!AX46, '2a Aggregate costs'!AX84)*'3a Demand'!$C$9+'2a Aggregate costs'!AX$18)</f>
        <v>-</v>
      </c>
      <c r="AX21" s="106" t="str">
        <f>IF('2a Aggregate costs'!AY$15="-","-",SUM('2a Aggregate costs'!AY$15,'2a Aggregate costs'!AY$16,'2a Aggregate costs'!AY$17,'2a Aggregate costs'!AY46, '2a Aggregate costs'!AY84)*'3a Demand'!$C$9+'2a Aggregate costs'!AY$18)</f>
        <v>-</v>
      </c>
      <c r="AY21" s="106" t="str">
        <f>IF('2a Aggregate costs'!AZ$15="-","-",SUM('2a Aggregate costs'!AZ$15,'2a Aggregate costs'!AZ$16,'2a Aggregate costs'!AZ$17,'2a Aggregate costs'!AZ46, '2a Aggregate costs'!AZ84)*'3a Demand'!$C$9+'2a Aggregate costs'!AZ$18)</f>
        <v>-</v>
      </c>
      <c r="AZ21" s="106" t="str">
        <f>IF('2a Aggregate costs'!BA$15="-","-",SUM('2a Aggregate costs'!BA$15,'2a Aggregate costs'!BA$16,'2a Aggregate costs'!BA$17,'2a Aggregate costs'!BA46, '2a Aggregate costs'!BA84)*'3a Demand'!$C$9+'2a Aggregate costs'!BA$18)</f>
        <v>-</v>
      </c>
      <c r="BA21" s="106" t="str">
        <f>IF('2a Aggregate costs'!BB$15="-","-",SUM('2a Aggregate costs'!BB$15,'2a Aggregate costs'!BB$16,'2a Aggregate costs'!BB$17,'2a Aggregate costs'!BB46, '2a Aggregate costs'!BB84)*'3a Demand'!$C$9+'2a Aggregate costs'!BB$18)</f>
        <v>-</v>
      </c>
      <c r="BB21" s="106" t="str">
        <f>IF('2a Aggregate costs'!BC$15="-","-",SUM('2a Aggregate costs'!BC$15,'2a Aggregate costs'!BC$16,'2a Aggregate costs'!BC$17,'2a Aggregate costs'!BC46, '2a Aggregate costs'!BC84)*'3a Demand'!$C$9+'2a Aggregate costs'!BC$18)</f>
        <v>-</v>
      </c>
      <c r="BC21" s="106" t="str">
        <f>IF('2a Aggregate costs'!BD$15="-","-",SUM('2a Aggregate costs'!BD$15,'2a Aggregate costs'!BD$16,'2a Aggregate costs'!BD$17,'2a Aggregate costs'!BD46, '2a Aggregate costs'!BD84)*'3a Demand'!$C$9+'2a Aggregate costs'!BD$18)</f>
        <v>-</v>
      </c>
      <c r="BD21" s="106" t="str">
        <f>IF('2a Aggregate costs'!BE$15="-","-",SUM('2a Aggregate costs'!BE$15,'2a Aggregate costs'!BE$16,'2a Aggregate costs'!BE$17,'2a Aggregate costs'!BE46, '2a Aggregate costs'!BE84)*'3a Demand'!$C$9+'2a Aggregate costs'!BE$18)</f>
        <v>-</v>
      </c>
      <c r="BE21" s="106" t="str">
        <f>IF('2a Aggregate costs'!BF$15="-","-",SUM('2a Aggregate costs'!BF$15,'2a Aggregate costs'!BF$16,'2a Aggregate costs'!BF$17,'2a Aggregate costs'!BF46, '2a Aggregate costs'!BF84)*'3a Demand'!$C$9+'2a Aggregate costs'!BF$18)</f>
        <v>-</v>
      </c>
    </row>
    <row r="22" spans="1:57" ht="12.75" customHeight="1">
      <c r="A22" s="14"/>
      <c r="B22" s="350"/>
      <c r="C22" s="108" t="s">
        <v>243</v>
      </c>
      <c r="D22" s="344"/>
      <c r="E22" s="371"/>
      <c r="F22" s="28"/>
      <c r="G22" s="106">
        <f>IF('2a Aggregate costs'!H$15="-","-",SUM('2a Aggregate costs'!H$15,'2a Aggregate costs'!H$16,'2a Aggregate costs'!H$17,'2a Aggregate costs'!H47, '2a Aggregate costs'!H85)*'3a Demand'!$C$9+'2a Aggregate costs'!H$18)</f>
        <v>68.547386682423578</v>
      </c>
      <c r="H22" s="106">
        <f>IF('2a Aggregate costs'!I$15="-","-",SUM('2a Aggregate costs'!I$15,'2a Aggregate costs'!I$16,'2a Aggregate costs'!I$17,'2a Aggregate costs'!I47, '2a Aggregate costs'!I85)*'3a Demand'!$C$9+'2a Aggregate costs'!I$18)</f>
        <v>68.527434046559122</v>
      </c>
      <c r="I22" s="106">
        <f>IF('2a Aggregate costs'!J$15="-","-",SUM('2a Aggregate costs'!J$15,'2a Aggregate costs'!J$16,'2a Aggregate costs'!J$17,'2a Aggregate costs'!J47, '2a Aggregate costs'!J85)*'3a Demand'!$C$9+'2a Aggregate costs'!J$18)</f>
        <v>83.596269989495994</v>
      </c>
      <c r="J22" s="106">
        <f>IF('2a Aggregate costs'!K$15="-","-",SUM('2a Aggregate costs'!K$15,'2a Aggregate costs'!K$16,'2a Aggregate costs'!K$17,'2a Aggregate costs'!K47, '2a Aggregate costs'!K85)*'3a Demand'!$C$9+'2a Aggregate costs'!K$18)</f>
        <v>83.518628016940596</v>
      </c>
      <c r="K22" s="106">
        <f>IF('2a Aggregate costs'!L$15="-","-",SUM('2a Aggregate costs'!L$15,'2a Aggregate costs'!L$16,'2a Aggregate costs'!L$17,'2a Aggregate costs'!L47, '2a Aggregate costs'!L85)*'3a Demand'!$C$9+'2a Aggregate costs'!L$18)</f>
        <v>88.898325667417765</v>
      </c>
      <c r="L22" s="106">
        <f>IF('2a Aggregate costs'!M$15="-","-",SUM('2a Aggregate costs'!M$15,'2a Aggregate costs'!M$16,'2a Aggregate costs'!M$17,'2a Aggregate costs'!M47, '2a Aggregate costs'!M85)*'3a Demand'!$C$9+'2a Aggregate costs'!M$18)</f>
        <v>89.213434901451066</v>
      </c>
      <c r="M22" s="106">
        <f>IF('2a Aggregate costs'!N$15="-","-",SUM('2a Aggregate costs'!N$15,'2a Aggregate costs'!N$16,'2a Aggregate costs'!N$17,'2a Aggregate costs'!N47, '2a Aggregate costs'!N85)*'3a Demand'!$C$9+'2a Aggregate costs'!N$18)</f>
        <v>103.18004779359447</v>
      </c>
      <c r="N22" s="106">
        <f>IF('2a Aggregate costs'!O$15="-","-",SUM('2a Aggregate costs'!O$15,'2a Aggregate costs'!O$16,'2a Aggregate costs'!O$17,'2a Aggregate costs'!O47, '2a Aggregate costs'!O85)*'3a Demand'!$C$9+'2a Aggregate costs'!O$18)</f>
        <v>103.24900872090601</v>
      </c>
      <c r="O22" s="84"/>
      <c r="P22" s="106">
        <f>IF('2a Aggregate costs'!Q$15="-","-",SUM('2a Aggregate costs'!Q$15,'2a Aggregate costs'!Q$16,'2a Aggregate costs'!Q$17,'2a Aggregate costs'!Q47, '2a Aggregate costs'!Q85)*'3a Demand'!$C$9+'2a Aggregate costs'!Q$18)</f>
        <v>103.24900872090601</v>
      </c>
      <c r="Q22" s="106">
        <f>IF('2a Aggregate costs'!R$15="-","-",SUM('2a Aggregate costs'!R$15,'2a Aggregate costs'!R$16,'2a Aggregate costs'!R$17,'2a Aggregate costs'!R47, '2a Aggregate costs'!R85)*'3a Demand'!$C$9+'2a Aggregate costs'!R$18)</f>
        <v>110.38013724600586</v>
      </c>
      <c r="R22" s="106">
        <f>IF('2a Aggregate costs'!S$15="-","-",SUM('2a Aggregate costs'!S$15,'2a Aggregate costs'!S$16,'2a Aggregate costs'!S$17,'2a Aggregate costs'!S47, '2a Aggregate costs'!S85)*'3a Demand'!$C$9+'2a Aggregate costs'!S$18)</f>
        <v>111.6946549390581</v>
      </c>
      <c r="S22" s="106">
        <f>IF('2a Aggregate costs'!T$15="-","-",SUM('2a Aggregate costs'!T$15,'2a Aggregate costs'!T$16,'2a Aggregate costs'!T$17,'2a Aggregate costs'!T47, '2a Aggregate costs'!T85)*'3a Demand'!$C$9+'2a Aggregate costs'!T$18)</f>
        <v>114.88906356222863</v>
      </c>
      <c r="T22" s="106">
        <f>IF('2a Aggregate costs'!U$15="-","-",SUM('2a Aggregate costs'!U$15,'2a Aggregate costs'!U$16,'2a Aggregate costs'!U$17,'2a Aggregate costs'!U47, '2a Aggregate costs'!U85)*'3a Demand'!$C$9+'2a Aggregate costs'!U$18)</f>
        <v>114.40848643406545</v>
      </c>
      <c r="U22" s="106">
        <f>IF('2a Aggregate costs'!V$15="-","-",SUM('2a Aggregate costs'!V$15,'2a Aggregate costs'!V$16,'2a Aggregate costs'!V$17,'2a Aggregate costs'!V47, '2a Aggregate costs'!V85)*'3a Demand'!$C$9+'2a Aggregate costs'!V$18)</f>
        <v>121.04212798149379</v>
      </c>
      <c r="V22" s="106">
        <f>IF('2a Aggregate costs'!W$15="-","-",SUM('2a Aggregate costs'!W$15,'2a Aggregate costs'!W$16,'2a Aggregate costs'!W$17,'2a Aggregate costs'!W47, '2a Aggregate costs'!W85)*'3a Demand'!$C$9+'2a Aggregate costs'!W$18)</f>
        <v>120.44834141433503</v>
      </c>
      <c r="W22" s="106">
        <f>IF('2a Aggregate costs'!X$15="-","-",SUM('2a Aggregate costs'!X$15,'2a Aggregate costs'!X$16,'2a Aggregate costs'!X$17,'2a Aggregate costs'!X47, '2a Aggregate costs'!X85)*'3a Demand'!$C$9+'2a Aggregate costs'!X$18)</f>
        <v>126.55616762721465</v>
      </c>
      <c r="X22" s="84"/>
      <c r="Y22" s="106">
        <f>IF('2a Aggregate costs'!Z$15="-","-",SUM('2a Aggregate costs'!Z$15,'2a Aggregate costs'!Z$16,'2a Aggregate costs'!Z$17,'2a Aggregate costs'!Z47, '2a Aggregate costs'!Z85)*'3a Demand'!$C$9+'2a Aggregate costs'!Z$18)</f>
        <v>125.48206645212916</v>
      </c>
      <c r="Z22" s="106">
        <f>IF('2a Aggregate costs'!AA$15="-","-",SUM('2a Aggregate costs'!AA$15,'2a Aggregate costs'!AA$16,'2a Aggregate costs'!AA$17,'2a Aggregate costs'!AA47, '2a Aggregate costs'!AA85)*'3a Demand'!$C$9+'2a Aggregate costs'!AA$18)</f>
        <v>125.48206645212916</v>
      </c>
      <c r="AA22" s="106">
        <f>IF('2a Aggregate costs'!AB$15="-","-",SUM('2a Aggregate costs'!AB$15,'2a Aggregate costs'!AB$16,'2a Aggregate costs'!AB$17,'2a Aggregate costs'!AB47, '2a Aggregate costs'!AB85)*'3a Demand'!$C$9+'2a Aggregate costs'!AB$18)</f>
        <v>139.70644438429181</v>
      </c>
      <c r="AB22" s="106">
        <f>IF('2a Aggregate costs'!AC$15="-","-",SUM('2a Aggregate costs'!AC$15,'2a Aggregate costs'!AC$16,'2a Aggregate costs'!AC$17,'2a Aggregate costs'!AC47, '2a Aggregate costs'!AC85)*'3a Demand'!$C$9+'2a Aggregate costs'!AC$18)</f>
        <v>139.70644438429181</v>
      </c>
      <c r="AC22" s="106">
        <f>IF('2a Aggregate costs'!AD$15="-","-",SUM('2a Aggregate costs'!AD$15,'2a Aggregate costs'!AD$16,'2a Aggregate costs'!AD$17,'2a Aggregate costs'!AD47, '2a Aggregate costs'!AD85)*'3a Demand'!$C$9+'2a Aggregate costs'!AD$18)</f>
        <v>141.3832110650354</v>
      </c>
      <c r="AD22" s="106">
        <f>IF('2a Aggregate costs'!AE$15="-","-",SUM('2a Aggregate costs'!AE$15,'2a Aggregate costs'!AE$16,'2a Aggregate costs'!AE$17,'2a Aggregate costs'!AE47, '2a Aggregate costs'!AE85)*'3a Demand'!$C$9+'2a Aggregate costs'!AE$18)</f>
        <v>141.3832110650354</v>
      </c>
      <c r="AE22" s="106">
        <f>IF('2a Aggregate costs'!AF$15="-","-",SUM('2a Aggregate costs'!AF$15,'2a Aggregate costs'!AF$16,'2a Aggregate costs'!AF$17,'2a Aggregate costs'!AF47, '2a Aggregate costs'!AF85)*'3a Demand'!$C$9+'2a Aggregate costs'!AF$18)</f>
        <v>161.6046517489533</v>
      </c>
      <c r="AF22" s="106">
        <f>IF('2a Aggregate costs'!AG$15="-","-",SUM('2a Aggregate costs'!AG$15,'2a Aggregate costs'!AG$16,'2a Aggregate costs'!AG$17,'2a Aggregate costs'!AG47, '2a Aggregate costs'!AG85)*'3a Demand'!$C$9+'2a Aggregate costs'!AG$18)</f>
        <v>161.6046517489533</v>
      </c>
      <c r="AG22" s="106">
        <f>IF('2a Aggregate costs'!AH$15="-","-",SUM('2a Aggregate costs'!AH$15,'2a Aggregate costs'!AH$16,'2a Aggregate costs'!AH$17,'2a Aggregate costs'!AH47, '2a Aggregate costs'!AH85)*'3a Demand'!$C$9+'2a Aggregate costs'!AH$18)</f>
        <v>160.45178322322542</v>
      </c>
      <c r="AH22" s="106">
        <f>IF('2a Aggregate costs'!AI$15="-","-",SUM('2a Aggregate costs'!AI$15,'2a Aggregate costs'!AI$16,'2a Aggregate costs'!AI$17,'2a Aggregate costs'!AI47, '2a Aggregate costs'!AI85)*'3a Demand'!$C$9+'2a Aggregate costs'!AI$18)</f>
        <v>160.45178322322542</v>
      </c>
      <c r="AI22" s="106">
        <f>IF('2a Aggregate costs'!AJ$15="-","-",SUM('2a Aggregate costs'!AJ$15,'2a Aggregate costs'!AJ$16,'2a Aggregate costs'!AJ$17,'2a Aggregate costs'!AJ47, '2a Aggregate costs'!AJ85)*'3a Demand'!$C$9+'2a Aggregate costs'!AJ$18)</f>
        <v>168.58409222503266</v>
      </c>
      <c r="AJ22" s="106" t="str">
        <f>IF('2a Aggregate costs'!AK$15="-","-",SUM('2a Aggregate costs'!AK$15,'2a Aggregate costs'!AK$16,'2a Aggregate costs'!AK$17,'2a Aggregate costs'!AK47, '2a Aggregate costs'!AK85)*'3a Demand'!$C$9+'2a Aggregate costs'!AK$18)</f>
        <v>-</v>
      </c>
      <c r="AK22" s="106" t="str">
        <f>IF('2a Aggregate costs'!AL$15="-","-",SUM('2a Aggregate costs'!AL$15,'2a Aggregate costs'!AL$16,'2a Aggregate costs'!AL$17,'2a Aggregate costs'!AL47, '2a Aggregate costs'!AL85)*'3a Demand'!$C$9+'2a Aggregate costs'!AL$18)</f>
        <v>-</v>
      </c>
      <c r="AL22" s="106" t="str">
        <f>IF('2a Aggregate costs'!AM$15="-","-",SUM('2a Aggregate costs'!AM$15,'2a Aggregate costs'!AM$16,'2a Aggregate costs'!AM$17,'2a Aggregate costs'!AM47, '2a Aggregate costs'!AM85)*'3a Demand'!$C$9+'2a Aggregate costs'!AM$18)</f>
        <v>-</v>
      </c>
      <c r="AM22" s="106" t="str">
        <f>IF('2a Aggregate costs'!AN$15="-","-",SUM('2a Aggregate costs'!AN$15,'2a Aggregate costs'!AN$16,'2a Aggregate costs'!AN$17,'2a Aggregate costs'!AN47, '2a Aggregate costs'!AN85)*'3a Demand'!$C$9+'2a Aggregate costs'!AN$18)</f>
        <v>-</v>
      </c>
      <c r="AN22" s="106" t="str">
        <f>IF('2a Aggregate costs'!AO$15="-","-",SUM('2a Aggregate costs'!AO$15,'2a Aggregate costs'!AO$16,'2a Aggregate costs'!AO$17,'2a Aggregate costs'!AO47, '2a Aggregate costs'!AO85)*'3a Demand'!$C$9+'2a Aggregate costs'!AO$18)</f>
        <v>-</v>
      </c>
      <c r="AO22" s="106" t="str">
        <f>IF('2a Aggregate costs'!AP$15="-","-",SUM('2a Aggregate costs'!AP$15,'2a Aggregate costs'!AP$16,'2a Aggregate costs'!AP$17,'2a Aggregate costs'!AP47, '2a Aggregate costs'!AP85)*'3a Demand'!$C$9+'2a Aggregate costs'!AP$18)</f>
        <v>-</v>
      </c>
      <c r="AP22" s="106" t="str">
        <f>IF('2a Aggregate costs'!AQ$15="-","-",SUM('2a Aggregate costs'!AQ$15,'2a Aggregate costs'!AQ$16,'2a Aggregate costs'!AQ$17,'2a Aggregate costs'!AQ47, '2a Aggregate costs'!AQ85)*'3a Demand'!$C$9+'2a Aggregate costs'!AQ$18)</f>
        <v>-</v>
      </c>
      <c r="AQ22" s="106" t="str">
        <f>IF('2a Aggregate costs'!AR$15="-","-",SUM('2a Aggregate costs'!AR$15,'2a Aggregate costs'!AR$16,'2a Aggregate costs'!AR$17,'2a Aggregate costs'!AR47, '2a Aggregate costs'!AR85)*'3a Demand'!$C$9+'2a Aggregate costs'!AR$18)</f>
        <v>-</v>
      </c>
      <c r="AR22" s="106" t="str">
        <f>IF('2a Aggregate costs'!AS$15="-","-",SUM('2a Aggregate costs'!AS$15,'2a Aggregate costs'!AS$16,'2a Aggregate costs'!AS$17,'2a Aggregate costs'!AS47, '2a Aggregate costs'!AS85)*'3a Demand'!$C$9+'2a Aggregate costs'!AS$18)</f>
        <v>-</v>
      </c>
      <c r="AS22" s="106" t="str">
        <f>IF('2a Aggregate costs'!AT$15="-","-",SUM('2a Aggregate costs'!AT$15,'2a Aggregate costs'!AT$16,'2a Aggregate costs'!AT$17,'2a Aggregate costs'!AT47, '2a Aggregate costs'!AT85)*'3a Demand'!$C$9+'2a Aggregate costs'!AT$18)</f>
        <v>-</v>
      </c>
      <c r="AT22" s="106" t="str">
        <f>IF('2a Aggregate costs'!AU$15="-","-",SUM('2a Aggregate costs'!AU$15,'2a Aggregate costs'!AU$16,'2a Aggregate costs'!AU$17,'2a Aggregate costs'!AU47, '2a Aggregate costs'!AU85)*'3a Demand'!$C$9+'2a Aggregate costs'!AU$18)</f>
        <v>-</v>
      </c>
      <c r="AU22" s="106" t="str">
        <f>IF('2a Aggregate costs'!AV$15="-","-",SUM('2a Aggregate costs'!AV$15,'2a Aggregate costs'!AV$16,'2a Aggregate costs'!AV$17,'2a Aggregate costs'!AV47, '2a Aggregate costs'!AV85)*'3a Demand'!$C$9+'2a Aggregate costs'!AV$18)</f>
        <v>-</v>
      </c>
      <c r="AV22" s="106" t="str">
        <f>IF('2a Aggregate costs'!AW$15="-","-",SUM('2a Aggregate costs'!AW$15,'2a Aggregate costs'!AW$16,'2a Aggregate costs'!AW$17,'2a Aggregate costs'!AW47, '2a Aggregate costs'!AW85)*'3a Demand'!$C$9+'2a Aggregate costs'!AW$18)</f>
        <v>-</v>
      </c>
      <c r="AW22" s="106" t="str">
        <f>IF('2a Aggregate costs'!AX$15="-","-",SUM('2a Aggregate costs'!AX$15,'2a Aggregate costs'!AX$16,'2a Aggregate costs'!AX$17,'2a Aggregate costs'!AX47, '2a Aggregate costs'!AX85)*'3a Demand'!$C$9+'2a Aggregate costs'!AX$18)</f>
        <v>-</v>
      </c>
      <c r="AX22" s="106" t="str">
        <f>IF('2a Aggregate costs'!AY$15="-","-",SUM('2a Aggregate costs'!AY$15,'2a Aggregate costs'!AY$16,'2a Aggregate costs'!AY$17,'2a Aggregate costs'!AY47, '2a Aggregate costs'!AY85)*'3a Demand'!$C$9+'2a Aggregate costs'!AY$18)</f>
        <v>-</v>
      </c>
      <c r="AY22" s="106" t="str">
        <f>IF('2a Aggregate costs'!AZ$15="-","-",SUM('2a Aggregate costs'!AZ$15,'2a Aggregate costs'!AZ$16,'2a Aggregate costs'!AZ$17,'2a Aggregate costs'!AZ47, '2a Aggregate costs'!AZ85)*'3a Demand'!$C$9+'2a Aggregate costs'!AZ$18)</f>
        <v>-</v>
      </c>
      <c r="AZ22" s="106" t="str">
        <f>IF('2a Aggregate costs'!BA$15="-","-",SUM('2a Aggregate costs'!BA$15,'2a Aggregate costs'!BA$16,'2a Aggregate costs'!BA$17,'2a Aggregate costs'!BA47, '2a Aggregate costs'!BA85)*'3a Demand'!$C$9+'2a Aggregate costs'!BA$18)</f>
        <v>-</v>
      </c>
      <c r="BA22" s="106" t="str">
        <f>IF('2a Aggregate costs'!BB$15="-","-",SUM('2a Aggregate costs'!BB$15,'2a Aggregate costs'!BB$16,'2a Aggregate costs'!BB$17,'2a Aggregate costs'!BB47, '2a Aggregate costs'!BB85)*'3a Demand'!$C$9+'2a Aggregate costs'!BB$18)</f>
        <v>-</v>
      </c>
      <c r="BB22" s="106" t="str">
        <f>IF('2a Aggregate costs'!BC$15="-","-",SUM('2a Aggregate costs'!BC$15,'2a Aggregate costs'!BC$16,'2a Aggregate costs'!BC$17,'2a Aggregate costs'!BC47, '2a Aggregate costs'!BC85)*'3a Demand'!$C$9+'2a Aggregate costs'!BC$18)</f>
        <v>-</v>
      </c>
      <c r="BC22" s="106" t="str">
        <f>IF('2a Aggregate costs'!BD$15="-","-",SUM('2a Aggregate costs'!BD$15,'2a Aggregate costs'!BD$16,'2a Aggregate costs'!BD$17,'2a Aggregate costs'!BD47, '2a Aggregate costs'!BD85)*'3a Demand'!$C$9+'2a Aggregate costs'!BD$18)</f>
        <v>-</v>
      </c>
      <c r="BD22" s="106" t="str">
        <f>IF('2a Aggregate costs'!BE$15="-","-",SUM('2a Aggregate costs'!BE$15,'2a Aggregate costs'!BE$16,'2a Aggregate costs'!BE$17,'2a Aggregate costs'!BE47, '2a Aggregate costs'!BE85)*'3a Demand'!$C$9+'2a Aggregate costs'!BE$18)</f>
        <v>-</v>
      </c>
      <c r="BE22" s="106" t="str">
        <f>IF('2a Aggregate costs'!BF$15="-","-",SUM('2a Aggregate costs'!BF$15,'2a Aggregate costs'!BF$16,'2a Aggregate costs'!BF$17,'2a Aggregate costs'!BF47, '2a Aggregate costs'!BF85)*'3a Demand'!$C$9+'2a Aggregate costs'!BF$18)</f>
        <v>-</v>
      </c>
    </row>
    <row r="23" spans="1:57" ht="12.75" customHeight="1">
      <c r="A23" s="14"/>
      <c r="B23" s="350"/>
      <c r="C23" s="108" t="s">
        <v>244</v>
      </c>
      <c r="D23" s="344"/>
      <c r="E23" s="371"/>
      <c r="F23" s="28"/>
      <c r="G23" s="106">
        <f>IF('2a Aggregate costs'!H$15="-","-",SUM('2a Aggregate costs'!H$15,'2a Aggregate costs'!H$16,'2a Aggregate costs'!H$17,'2a Aggregate costs'!H48, '2a Aggregate costs'!H86)*'3a Demand'!$C$9+'2a Aggregate costs'!H$18)</f>
        <v>68.55579000687797</v>
      </c>
      <c r="H23" s="106">
        <f>IF('2a Aggregate costs'!I$15="-","-",SUM('2a Aggregate costs'!I$15,'2a Aggregate costs'!I$16,'2a Aggregate costs'!I$17,'2a Aggregate costs'!I48, '2a Aggregate costs'!I86)*'3a Demand'!$C$9+'2a Aggregate costs'!I$18)</f>
        <v>68.535702611997237</v>
      </c>
      <c r="I23" s="106">
        <f>IF('2a Aggregate costs'!J$15="-","-",SUM('2a Aggregate costs'!J$15,'2a Aggregate costs'!J$16,'2a Aggregate costs'!J$17,'2a Aggregate costs'!J48, '2a Aggregate costs'!J86)*'3a Demand'!$C$9+'2a Aggregate costs'!J$18)</f>
        <v>83.604737000504613</v>
      </c>
      <c r="J23" s="106">
        <f>IF('2a Aggregate costs'!K$15="-","-",SUM('2a Aggregate costs'!K$15,'2a Aggregate costs'!K$16,'2a Aggregate costs'!K$17,'2a Aggregate costs'!K48, '2a Aggregate costs'!K86)*'3a Demand'!$C$9+'2a Aggregate costs'!K$18)</f>
        <v>83.527461849912925</v>
      </c>
      <c r="K23" s="106">
        <f>IF('2a Aggregate costs'!L$15="-","-",SUM('2a Aggregate costs'!L$15,'2a Aggregate costs'!L$16,'2a Aggregate costs'!L$17,'2a Aggregate costs'!L48, '2a Aggregate costs'!L86)*'3a Demand'!$C$9+'2a Aggregate costs'!L$18)</f>
        <v>88.9073185093836</v>
      </c>
      <c r="L23" s="106">
        <f>IF('2a Aggregate costs'!M$15="-","-",SUM('2a Aggregate costs'!M$15,'2a Aggregate costs'!M$16,'2a Aggregate costs'!M$17,'2a Aggregate costs'!M48, '2a Aggregate costs'!M86)*'3a Demand'!$C$9+'2a Aggregate costs'!M$18)</f>
        <v>89.22226376923561</v>
      </c>
      <c r="M23" s="106">
        <f>IF('2a Aggregate costs'!N$15="-","-",SUM('2a Aggregate costs'!N$15,'2a Aggregate costs'!N$16,'2a Aggregate costs'!N$17,'2a Aggregate costs'!N48, '2a Aggregate costs'!N86)*'3a Demand'!$C$9+'2a Aggregate costs'!N$18)</f>
        <v>103.18509229444641</v>
      </c>
      <c r="N23" s="106">
        <f>IF('2a Aggregate costs'!O$15="-","-",SUM('2a Aggregate costs'!O$15,'2a Aggregate costs'!O$16,'2a Aggregate costs'!O$17,'2a Aggregate costs'!O48, '2a Aggregate costs'!O86)*'3a Demand'!$C$9+'2a Aggregate costs'!O$18)</f>
        <v>103.25416414337329</v>
      </c>
      <c r="O23" s="84"/>
      <c r="P23" s="106">
        <f>IF('2a Aggregate costs'!Q$15="-","-",SUM('2a Aggregate costs'!Q$15,'2a Aggregate costs'!Q$16,'2a Aggregate costs'!Q$17,'2a Aggregate costs'!Q48, '2a Aggregate costs'!Q86)*'3a Demand'!$C$9+'2a Aggregate costs'!Q$18)</f>
        <v>103.25416414337329</v>
      </c>
      <c r="Q23" s="106">
        <f>IF('2a Aggregate costs'!R$15="-","-",SUM('2a Aggregate costs'!R$15,'2a Aggregate costs'!R$16,'2a Aggregate costs'!R$17,'2a Aggregate costs'!R48, '2a Aggregate costs'!R86)*'3a Demand'!$C$9+'2a Aggregate costs'!R$18)</f>
        <v>110.38686246643424</v>
      </c>
      <c r="R23" s="106">
        <f>IF('2a Aggregate costs'!S$15="-","-",SUM('2a Aggregate costs'!S$15,'2a Aggregate costs'!S$16,'2a Aggregate costs'!S$17,'2a Aggregate costs'!S48, '2a Aggregate costs'!S86)*'3a Demand'!$C$9+'2a Aggregate costs'!S$18)</f>
        <v>111.69774923055448</v>
      </c>
      <c r="S23" s="106">
        <f>IF('2a Aggregate costs'!T$15="-","-",SUM('2a Aggregate costs'!T$15,'2a Aggregate costs'!T$16,'2a Aggregate costs'!T$17,'2a Aggregate costs'!T48, '2a Aggregate costs'!T86)*'3a Demand'!$C$9+'2a Aggregate costs'!T$18)</f>
        <v>114.8942978176965</v>
      </c>
      <c r="T23" s="106">
        <f>IF('2a Aggregate costs'!U$15="-","-",SUM('2a Aggregate costs'!U$15,'2a Aggregate costs'!U$16,'2a Aggregate costs'!U$17,'2a Aggregate costs'!U48, '2a Aggregate costs'!U86)*'3a Demand'!$C$9+'2a Aggregate costs'!U$18)</f>
        <v>114.41085689696557</v>
      </c>
      <c r="U23" s="106">
        <f>IF('2a Aggregate costs'!V$15="-","-",SUM('2a Aggregate costs'!V$15,'2a Aggregate costs'!V$16,'2a Aggregate costs'!V$17,'2a Aggregate costs'!V48, '2a Aggregate costs'!V86)*'3a Demand'!$C$9+'2a Aggregate costs'!V$18)</f>
        <v>121.04378830690989</v>
      </c>
      <c r="V23" s="106">
        <f>IF('2a Aggregate costs'!W$15="-","-",SUM('2a Aggregate costs'!W$15,'2a Aggregate costs'!W$16,'2a Aggregate costs'!W$17,'2a Aggregate costs'!W48, '2a Aggregate costs'!W86)*'3a Demand'!$C$9+'2a Aggregate costs'!W$18)</f>
        <v>120.45263635701144</v>
      </c>
      <c r="W23" s="106">
        <f>IF('2a Aggregate costs'!X$15="-","-",SUM('2a Aggregate costs'!X$15,'2a Aggregate costs'!X$16,'2a Aggregate costs'!X$17,'2a Aggregate costs'!X48, '2a Aggregate costs'!X86)*'3a Demand'!$C$9+'2a Aggregate costs'!X$18)</f>
        <v>126.56857488821802</v>
      </c>
      <c r="X23" s="84"/>
      <c r="Y23" s="106">
        <f>IF('2a Aggregate costs'!Z$15="-","-",SUM('2a Aggregate costs'!Z$15,'2a Aggregate costs'!Z$16,'2a Aggregate costs'!Z$17,'2a Aggregate costs'!Z48, '2a Aggregate costs'!Z86)*'3a Demand'!$C$9+'2a Aggregate costs'!Z$18)</f>
        <v>125.49433359257735</v>
      </c>
      <c r="Z23" s="106">
        <f>IF('2a Aggregate costs'!AA$15="-","-",SUM('2a Aggregate costs'!AA$15,'2a Aggregate costs'!AA$16,'2a Aggregate costs'!AA$17,'2a Aggregate costs'!AA48, '2a Aggregate costs'!AA86)*'3a Demand'!$C$9+'2a Aggregate costs'!AA$18)</f>
        <v>125.49433359257735</v>
      </c>
      <c r="AA23" s="106">
        <f>IF('2a Aggregate costs'!AB$15="-","-",SUM('2a Aggregate costs'!AB$15,'2a Aggregate costs'!AB$16,'2a Aggregate costs'!AB$17,'2a Aggregate costs'!AB48, '2a Aggregate costs'!AB86)*'3a Demand'!$C$9+'2a Aggregate costs'!AB$18)</f>
        <v>139.71641519921286</v>
      </c>
      <c r="AB23" s="106">
        <f>IF('2a Aggregate costs'!AC$15="-","-",SUM('2a Aggregate costs'!AC$15,'2a Aggregate costs'!AC$16,'2a Aggregate costs'!AC$17,'2a Aggregate costs'!AC48, '2a Aggregate costs'!AC86)*'3a Demand'!$C$9+'2a Aggregate costs'!AC$18)</f>
        <v>139.71641519921286</v>
      </c>
      <c r="AC23" s="106">
        <f>IF('2a Aggregate costs'!AD$15="-","-",SUM('2a Aggregate costs'!AD$15,'2a Aggregate costs'!AD$16,'2a Aggregate costs'!AD$17,'2a Aggregate costs'!AD48, '2a Aggregate costs'!AD86)*'3a Demand'!$C$9+'2a Aggregate costs'!AD$18)</f>
        <v>141.39219629101166</v>
      </c>
      <c r="AD23" s="106">
        <f>IF('2a Aggregate costs'!AE$15="-","-",SUM('2a Aggregate costs'!AE$15,'2a Aggregate costs'!AE$16,'2a Aggregate costs'!AE$17,'2a Aggregate costs'!AE48, '2a Aggregate costs'!AE86)*'3a Demand'!$C$9+'2a Aggregate costs'!AE$18)</f>
        <v>141.39219629101166</v>
      </c>
      <c r="AE23" s="106">
        <f>IF('2a Aggregate costs'!AF$15="-","-",SUM('2a Aggregate costs'!AF$15,'2a Aggregate costs'!AF$16,'2a Aggregate costs'!AF$17,'2a Aggregate costs'!AF48, '2a Aggregate costs'!AF86)*'3a Demand'!$C$9+'2a Aggregate costs'!AF$18)</f>
        <v>161.6124630540171</v>
      </c>
      <c r="AF23" s="106">
        <f>IF('2a Aggregate costs'!AG$15="-","-",SUM('2a Aggregate costs'!AG$15,'2a Aggregate costs'!AG$16,'2a Aggregate costs'!AG$17,'2a Aggregate costs'!AG48, '2a Aggregate costs'!AG86)*'3a Demand'!$C$9+'2a Aggregate costs'!AG$18)</f>
        <v>161.6124630540171</v>
      </c>
      <c r="AG23" s="106">
        <f>IF('2a Aggregate costs'!AH$15="-","-",SUM('2a Aggregate costs'!AH$15,'2a Aggregate costs'!AH$16,'2a Aggregate costs'!AH$17,'2a Aggregate costs'!AH48, '2a Aggregate costs'!AH86)*'3a Demand'!$C$9+'2a Aggregate costs'!AH$18)</f>
        <v>160.45997756389315</v>
      </c>
      <c r="AH23" s="106">
        <f>IF('2a Aggregate costs'!AI$15="-","-",SUM('2a Aggregate costs'!AI$15,'2a Aggregate costs'!AI$16,'2a Aggregate costs'!AI$17,'2a Aggregate costs'!AI48, '2a Aggregate costs'!AI86)*'3a Demand'!$C$9+'2a Aggregate costs'!AI$18)</f>
        <v>160.45997756389315</v>
      </c>
      <c r="AI23" s="106">
        <f>IF('2a Aggregate costs'!AJ$15="-","-",SUM('2a Aggregate costs'!AJ$15,'2a Aggregate costs'!AJ$16,'2a Aggregate costs'!AJ$17,'2a Aggregate costs'!AJ48, '2a Aggregate costs'!AJ86)*'3a Demand'!$C$9+'2a Aggregate costs'!AJ$18)</f>
        <v>168.60914470372117</v>
      </c>
      <c r="AJ23" s="106" t="str">
        <f>IF('2a Aggregate costs'!AK$15="-","-",SUM('2a Aggregate costs'!AK$15,'2a Aggregate costs'!AK$16,'2a Aggregate costs'!AK$17,'2a Aggregate costs'!AK48, '2a Aggregate costs'!AK86)*'3a Demand'!$C$9+'2a Aggregate costs'!AK$18)</f>
        <v>-</v>
      </c>
      <c r="AK23" s="106" t="str">
        <f>IF('2a Aggregate costs'!AL$15="-","-",SUM('2a Aggregate costs'!AL$15,'2a Aggregate costs'!AL$16,'2a Aggregate costs'!AL$17,'2a Aggregate costs'!AL48, '2a Aggregate costs'!AL86)*'3a Demand'!$C$9+'2a Aggregate costs'!AL$18)</f>
        <v>-</v>
      </c>
      <c r="AL23" s="106" t="str">
        <f>IF('2a Aggregate costs'!AM$15="-","-",SUM('2a Aggregate costs'!AM$15,'2a Aggregate costs'!AM$16,'2a Aggregate costs'!AM$17,'2a Aggregate costs'!AM48, '2a Aggregate costs'!AM86)*'3a Demand'!$C$9+'2a Aggregate costs'!AM$18)</f>
        <v>-</v>
      </c>
      <c r="AM23" s="106" t="str">
        <f>IF('2a Aggregate costs'!AN$15="-","-",SUM('2a Aggregate costs'!AN$15,'2a Aggregate costs'!AN$16,'2a Aggregate costs'!AN$17,'2a Aggregate costs'!AN48, '2a Aggregate costs'!AN86)*'3a Demand'!$C$9+'2a Aggregate costs'!AN$18)</f>
        <v>-</v>
      </c>
      <c r="AN23" s="106" t="str">
        <f>IF('2a Aggregate costs'!AO$15="-","-",SUM('2a Aggregate costs'!AO$15,'2a Aggregate costs'!AO$16,'2a Aggregate costs'!AO$17,'2a Aggregate costs'!AO48, '2a Aggregate costs'!AO86)*'3a Demand'!$C$9+'2a Aggregate costs'!AO$18)</f>
        <v>-</v>
      </c>
      <c r="AO23" s="106" t="str">
        <f>IF('2a Aggregate costs'!AP$15="-","-",SUM('2a Aggregate costs'!AP$15,'2a Aggregate costs'!AP$16,'2a Aggregate costs'!AP$17,'2a Aggregate costs'!AP48, '2a Aggregate costs'!AP86)*'3a Demand'!$C$9+'2a Aggregate costs'!AP$18)</f>
        <v>-</v>
      </c>
      <c r="AP23" s="106" t="str">
        <f>IF('2a Aggregate costs'!AQ$15="-","-",SUM('2a Aggregate costs'!AQ$15,'2a Aggregate costs'!AQ$16,'2a Aggregate costs'!AQ$17,'2a Aggregate costs'!AQ48, '2a Aggregate costs'!AQ86)*'3a Demand'!$C$9+'2a Aggregate costs'!AQ$18)</f>
        <v>-</v>
      </c>
      <c r="AQ23" s="106" t="str">
        <f>IF('2a Aggregate costs'!AR$15="-","-",SUM('2a Aggregate costs'!AR$15,'2a Aggregate costs'!AR$16,'2a Aggregate costs'!AR$17,'2a Aggregate costs'!AR48, '2a Aggregate costs'!AR86)*'3a Demand'!$C$9+'2a Aggregate costs'!AR$18)</f>
        <v>-</v>
      </c>
      <c r="AR23" s="106" t="str">
        <f>IF('2a Aggregate costs'!AS$15="-","-",SUM('2a Aggregate costs'!AS$15,'2a Aggregate costs'!AS$16,'2a Aggregate costs'!AS$17,'2a Aggregate costs'!AS48, '2a Aggregate costs'!AS86)*'3a Demand'!$C$9+'2a Aggregate costs'!AS$18)</f>
        <v>-</v>
      </c>
      <c r="AS23" s="106" t="str">
        <f>IF('2a Aggregate costs'!AT$15="-","-",SUM('2a Aggregate costs'!AT$15,'2a Aggregate costs'!AT$16,'2a Aggregate costs'!AT$17,'2a Aggregate costs'!AT48, '2a Aggregate costs'!AT86)*'3a Demand'!$C$9+'2a Aggregate costs'!AT$18)</f>
        <v>-</v>
      </c>
      <c r="AT23" s="106" t="str">
        <f>IF('2a Aggregate costs'!AU$15="-","-",SUM('2a Aggregate costs'!AU$15,'2a Aggregate costs'!AU$16,'2a Aggregate costs'!AU$17,'2a Aggregate costs'!AU48, '2a Aggregate costs'!AU86)*'3a Demand'!$C$9+'2a Aggregate costs'!AU$18)</f>
        <v>-</v>
      </c>
      <c r="AU23" s="106" t="str">
        <f>IF('2a Aggregate costs'!AV$15="-","-",SUM('2a Aggregate costs'!AV$15,'2a Aggregate costs'!AV$16,'2a Aggregate costs'!AV$17,'2a Aggregate costs'!AV48, '2a Aggregate costs'!AV86)*'3a Demand'!$C$9+'2a Aggregate costs'!AV$18)</f>
        <v>-</v>
      </c>
      <c r="AV23" s="106" t="str">
        <f>IF('2a Aggregate costs'!AW$15="-","-",SUM('2a Aggregate costs'!AW$15,'2a Aggregate costs'!AW$16,'2a Aggregate costs'!AW$17,'2a Aggregate costs'!AW48, '2a Aggregate costs'!AW86)*'3a Demand'!$C$9+'2a Aggregate costs'!AW$18)</f>
        <v>-</v>
      </c>
      <c r="AW23" s="106" t="str">
        <f>IF('2a Aggregate costs'!AX$15="-","-",SUM('2a Aggregate costs'!AX$15,'2a Aggregate costs'!AX$16,'2a Aggregate costs'!AX$17,'2a Aggregate costs'!AX48, '2a Aggregate costs'!AX86)*'3a Demand'!$C$9+'2a Aggregate costs'!AX$18)</f>
        <v>-</v>
      </c>
      <c r="AX23" s="106" t="str">
        <f>IF('2a Aggregate costs'!AY$15="-","-",SUM('2a Aggregate costs'!AY$15,'2a Aggregate costs'!AY$16,'2a Aggregate costs'!AY$17,'2a Aggregate costs'!AY48, '2a Aggregate costs'!AY86)*'3a Demand'!$C$9+'2a Aggregate costs'!AY$18)</f>
        <v>-</v>
      </c>
      <c r="AY23" s="106" t="str">
        <f>IF('2a Aggregate costs'!AZ$15="-","-",SUM('2a Aggregate costs'!AZ$15,'2a Aggregate costs'!AZ$16,'2a Aggregate costs'!AZ$17,'2a Aggregate costs'!AZ48, '2a Aggregate costs'!AZ86)*'3a Demand'!$C$9+'2a Aggregate costs'!AZ$18)</f>
        <v>-</v>
      </c>
      <c r="AZ23" s="106" t="str">
        <f>IF('2a Aggregate costs'!BA$15="-","-",SUM('2a Aggregate costs'!BA$15,'2a Aggregate costs'!BA$16,'2a Aggregate costs'!BA$17,'2a Aggregate costs'!BA48, '2a Aggregate costs'!BA86)*'3a Demand'!$C$9+'2a Aggregate costs'!BA$18)</f>
        <v>-</v>
      </c>
      <c r="BA23" s="106" t="str">
        <f>IF('2a Aggregate costs'!BB$15="-","-",SUM('2a Aggregate costs'!BB$15,'2a Aggregate costs'!BB$16,'2a Aggregate costs'!BB$17,'2a Aggregate costs'!BB48, '2a Aggregate costs'!BB86)*'3a Demand'!$C$9+'2a Aggregate costs'!BB$18)</f>
        <v>-</v>
      </c>
      <c r="BB23" s="106" t="str">
        <f>IF('2a Aggregate costs'!BC$15="-","-",SUM('2a Aggregate costs'!BC$15,'2a Aggregate costs'!BC$16,'2a Aggregate costs'!BC$17,'2a Aggregate costs'!BC48, '2a Aggregate costs'!BC86)*'3a Demand'!$C$9+'2a Aggregate costs'!BC$18)</f>
        <v>-</v>
      </c>
      <c r="BC23" s="106" t="str">
        <f>IF('2a Aggregate costs'!BD$15="-","-",SUM('2a Aggregate costs'!BD$15,'2a Aggregate costs'!BD$16,'2a Aggregate costs'!BD$17,'2a Aggregate costs'!BD48, '2a Aggregate costs'!BD86)*'3a Demand'!$C$9+'2a Aggregate costs'!BD$18)</f>
        <v>-</v>
      </c>
      <c r="BD23" s="106" t="str">
        <f>IF('2a Aggregate costs'!BE$15="-","-",SUM('2a Aggregate costs'!BE$15,'2a Aggregate costs'!BE$16,'2a Aggregate costs'!BE$17,'2a Aggregate costs'!BE48, '2a Aggregate costs'!BE86)*'3a Demand'!$C$9+'2a Aggregate costs'!BE$18)</f>
        <v>-</v>
      </c>
      <c r="BE23" s="106" t="str">
        <f>IF('2a Aggregate costs'!BF$15="-","-",SUM('2a Aggregate costs'!BF$15,'2a Aggregate costs'!BF$16,'2a Aggregate costs'!BF$17,'2a Aggregate costs'!BF48, '2a Aggregate costs'!BF86)*'3a Demand'!$C$9+'2a Aggregate costs'!BF$18)</f>
        <v>-</v>
      </c>
    </row>
    <row r="24" spans="1:57" ht="12.75" customHeight="1">
      <c r="A24" s="14"/>
      <c r="B24" s="350"/>
      <c r="C24" s="108" t="s">
        <v>245</v>
      </c>
      <c r="D24" s="344"/>
      <c r="E24" s="371"/>
      <c r="F24" s="28"/>
      <c r="G24" s="106">
        <f>IF('2a Aggregate costs'!H$15="-","-",SUM('2a Aggregate costs'!H$15,'2a Aggregate costs'!H$16,'2a Aggregate costs'!H$17,'2a Aggregate costs'!H49, '2a Aggregate costs'!H87)*'3a Demand'!$C$9+'2a Aggregate costs'!H$18)</f>
        <v>68.551645969717612</v>
      </c>
      <c r="H24" s="106">
        <f>IF('2a Aggregate costs'!I$15="-","-",SUM('2a Aggregate costs'!I$15,'2a Aggregate costs'!I$16,'2a Aggregate costs'!I$17,'2a Aggregate costs'!I49, '2a Aggregate costs'!I87)*'3a Demand'!$C$9+'2a Aggregate costs'!I$18)</f>
        <v>68.531625030246786</v>
      </c>
      <c r="I24" s="106">
        <f>IF('2a Aggregate costs'!J$15="-","-",SUM('2a Aggregate costs'!J$15,'2a Aggregate costs'!J$16,'2a Aggregate costs'!J$17,'2a Aggregate costs'!J49, '2a Aggregate costs'!J87)*'3a Demand'!$C$9+'2a Aggregate costs'!J$18)</f>
        <v>83.600561556792172</v>
      </c>
      <c r="J24" s="106">
        <f>IF('2a Aggregate costs'!K$15="-","-",SUM('2a Aggregate costs'!K$15,'2a Aggregate costs'!K$16,'2a Aggregate costs'!K$17,'2a Aggregate costs'!K49, '2a Aggregate costs'!K87)*'3a Demand'!$C$9+'2a Aggregate costs'!K$18)</f>
        <v>83.523105510668344</v>
      </c>
      <c r="K24" s="106">
        <f>IF('2a Aggregate costs'!L$15="-","-",SUM('2a Aggregate costs'!L$15,'2a Aggregate costs'!L$16,'2a Aggregate costs'!L$17,'2a Aggregate costs'!L49, '2a Aggregate costs'!L87)*'3a Demand'!$C$9+'2a Aggregate costs'!L$18)</f>
        <v>88.902883756032622</v>
      </c>
      <c r="L24" s="106">
        <f>IF('2a Aggregate costs'!M$15="-","-",SUM('2a Aggregate costs'!M$15,'2a Aggregate costs'!M$16,'2a Aggregate costs'!M$17,'2a Aggregate costs'!M49, '2a Aggregate costs'!M87)*'3a Demand'!$C$9+'2a Aggregate costs'!M$18)</f>
        <v>89.217909878536574</v>
      </c>
      <c r="M24" s="106">
        <f>IF('2a Aggregate costs'!N$15="-","-",SUM('2a Aggregate costs'!N$15,'2a Aggregate costs'!N$16,'2a Aggregate costs'!N$17,'2a Aggregate costs'!N49, '2a Aggregate costs'!N87)*'3a Demand'!$C$9+'2a Aggregate costs'!N$18)</f>
        <v>103.18045219826936</v>
      </c>
      <c r="N24" s="106">
        <f>IF('2a Aggregate costs'!O$15="-","-",SUM('2a Aggregate costs'!O$15,'2a Aggregate costs'!O$16,'2a Aggregate costs'!O$17,'2a Aggregate costs'!O49, '2a Aggregate costs'!O87)*'3a Demand'!$C$9+'2a Aggregate costs'!O$18)</f>
        <v>103.24942201788187</v>
      </c>
      <c r="O24" s="84"/>
      <c r="P24" s="106">
        <f>IF('2a Aggregate costs'!Q$15="-","-",SUM('2a Aggregate costs'!Q$15,'2a Aggregate costs'!Q$16,'2a Aggregate costs'!Q$17,'2a Aggregate costs'!Q49, '2a Aggregate costs'!Q87)*'3a Demand'!$C$9+'2a Aggregate costs'!Q$18)</f>
        <v>103.24942201788187</v>
      </c>
      <c r="Q24" s="106">
        <f>IF('2a Aggregate costs'!R$15="-","-",SUM('2a Aggregate costs'!R$15,'2a Aggregate costs'!R$16,'2a Aggregate costs'!R$17,'2a Aggregate costs'!R49, '2a Aggregate costs'!R87)*'3a Demand'!$C$9+'2a Aggregate costs'!R$18)</f>
        <v>110.3805645564847</v>
      </c>
      <c r="R24" s="106">
        <f>IF('2a Aggregate costs'!S$15="-","-",SUM('2a Aggregate costs'!S$15,'2a Aggregate costs'!S$16,'2a Aggregate costs'!S$17,'2a Aggregate costs'!S49, '2a Aggregate costs'!S87)*'3a Demand'!$C$9+'2a Aggregate costs'!S$18)</f>
        <v>111.69121919139204</v>
      </c>
      <c r="S24" s="106">
        <f>IF('2a Aggregate costs'!T$15="-","-",SUM('2a Aggregate costs'!T$15,'2a Aggregate costs'!T$16,'2a Aggregate costs'!T$17,'2a Aggregate costs'!T49, '2a Aggregate costs'!T87)*'3a Demand'!$C$9+'2a Aggregate costs'!T$18)</f>
        <v>114.88219483508649</v>
      </c>
      <c r="T24" s="106">
        <f>IF('2a Aggregate costs'!U$15="-","-",SUM('2a Aggregate costs'!U$15,'2a Aggregate costs'!U$16,'2a Aggregate costs'!U$17,'2a Aggregate costs'!U49, '2a Aggregate costs'!U87)*'3a Demand'!$C$9+'2a Aggregate costs'!U$18)</f>
        <v>114.39718367156834</v>
      </c>
      <c r="U24" s="106">
        <f>IF('2a Aggregate costs'!V$15="-","-",SUM('2a Aggregate costs'!V$15,'2a Aggregate costs'!V$16,'2a Aggregate costs'!V$17,'2a Aggregate costs'!V49, '2a Aggregate costs'!V87)*'3a Demand'!$C$9+'2a Aggregate costs'!V$18)</f>
        <v>121.02601455728704</v>
      </c>
      <c r="V24" s="106">
        <f>IF('2a Aggregate costs'!W$15="-","-",SUM('2a Aggregate costs'!W$15,'2a Aggregate costs'!W$16,'2a Aggregate costs'!W$17,'2a Aggregate costs'!W49, '2a Aggregate costs'!W87)*'3a Demand'!$C$9+'2a Aggregate costs'!W$18)</f>
        <v>120.43609497203327</v>
      </c>
      <c r="W24" s="106">
        <f>IF('2a Aggregate costs'!X$15="-","-",SUM('2a Aggregate costs'!X$15,'2a Aggregate costs'!X$16,'2a Aggregate costs'!X$17,'2a Aggregate costs'!X49, '2a Aggregate costs'!X87)*'3a Demand'!$C$9+'2a Aggregate costs'!X$18)</f>
        <v>126.55825210065206</v>
      </c>
      <c r="X24" s="84"/>
      <c r="Y24" s="106">
        <f>IF('2a Aggregate costs'!Z$15="-","-",SUM('2a Aggregate costs'!Z$15,'2a Aggregate costs'!Z$16,'2a Aggregate costs'!Z$17,'2a Aggregate costs'!Z49, '2a Aggregate costs'!Z87)*'3a Demand'!$C$9+'2a Aggregate costs'!Z$18)</f>
        <v>125.4844290531592</v>
      </c>
      <c r="Z24" s="106">
        <f>IF('2a Aggregate costs'!AA$15="-","-",SUM('2a Aggregate costs'!AA$15,'2a Aggregate costs'!AA$16,'2a Aggregate costs'!AA$17,'2a Aggregate costs'!AA49, '2a Aggregate costs'!AA87)*'3a Demand'!$C$9+'2a Aggregate costs'!AA$18)</f>
        <v>125.4844290531592</v>
      </c>
      <c r="AA24" s="106">
        <f>IF('2a Aggregate costs'!AB$15="-","-",SUM('2a Aggregate costs'!AB$15,'2a Aggregate costs'!AB$16,'2a Aggregate costs'!AB$17,'2a Aggregate costs'!AB49, '2a Aggregate costs'!AB87)*'3a Demand'!$C$9+'2a Aggregate costs'!AB$18)</f>
        <v>139.70484944091874</v>
      </c>
      <c r="AB24" s="106">
        <f>IF('2a Aggregate costs'!AC$15="-","-",SUM('2a Aggregate costs'!AC$15,'2a Aggregate costs'!AC$16,'2a Aggregate costs'!AC$17,'2a Aggregate costs'!AC49, '2a Aggregate costs'!AC87)*'3a Demand'!$C$9+'2a Aggregate costs'!AC$18)</f>
        <v>139.70484944091874</v>
      </c>
      <c r="AC24" s="106">
        <f>IF('2a Aggregate costs'!AD$15="-","-",SUM('2a Aggregate costs'!AD$15,'2a Aggregate costs'!AD$16,'2a Aggregate costs'!AD$17,'2a Aggregate costs'!AD49, '2a Aggregate costs'!AD87)*'3a Demand'!$C$9+'2a Aggregate costs'!AD$18)</f>
        <v>141.38181195709561</v>
      </c>
      <c r="AD24" s="106">
        <f>IF('2a Aggregate costs'!AE$15="-","-",SUM('2a Aggregate costs'!AE$15,'2a Aggregate costs'!AE$16,'2a Aggregate costs'!AE$17,'2a Aggregate costs'!AE49, '2a Aggregate costs'!AE87)*'3a Demand'!$C$9+'2a Aggregate costs'!AE$18)</f>
        <v>141.38181195709561</v>
      </c>
      <c r="AE24" s="106">
        <f>IF('2a Aggregate costs'!AF$15="-","-",SUM('2a Aggregate costs'!AF$15,'2a Aggregate costs'!AF$16,'2a Aggregate costs'!AF$17,'2a Aggregate costs'!AF49, '2a Aggregate costs'!AF87)*'3a Demand'!$C$9+'2a Aggregate costs'!AF$18)</f>
        <v>161.60907663720343</v>
      </c>
      <c r="AF24" s="106">
        <f>IF('2a Aggregate costs'!AG$15="-","-",SUM('2a Aggregate costs'!AG$15,'2a Aggregate costs'!AG$16,'2a Aggregate costs'!AG$17,'2a Aggregate costs'!AG49, '2a Aggregate costs'!AG87)*'3a Demand'!$C$9+'2a Aggregate costs'!AG$18)</f>
        <v>161.60907663720343</v>
      </c>
      <c r="AG24" s="106">
        <f>IF('2a Aggregate costs'!AH$15="-","-",SUM('2a Aggregate costs'!AH$15,'2a Aggregate costs'!AH$16,'2a Aggregate costs'!AH$17,'2a Aggregate costs'!AH49, '2a Aggregate costs'!AH87)*'3a Demand'!$C$9+'2a Aggregate costs'!AH$18)</f>
        <v>160.45705975864536</v>
      </c>
      <c r="AH24" s="106">
        <f>IF('2a Aggregate costs'!AI$15="-","-",SUM('2a Aggregate costs'!AI$15,'2a Aggregate costs'!AI$16,'2a Aggregate costs'!AI$17,'2a Aggregate costs'!AI49, '2a Aggregate costs'!AI87)*'3a Demand'!$C$9+'2a Aggregate costs'!AI$18)</f>
        <v>160.45705975864536</v>
      </c>
      <c r="AI24" s="106">
        <f>IF('2a Aggregate costs'!AJ$15="-","-",SUM('2a Aggregate costs'!AJ$15,'2a Aggregate costs'!AJ$16,'2a Aggregate costs'!AJ$17,'2a Aggregate costs'!AJ49, '2a Aggregate costs'!AJ87)*'3a Demand'!$C$9+'2a Aggregate costs'!AJ$18)</f>
        <v>168.59277988309896</v>
      </c>
      <c r="AJ24" s="106" t="str">
        <f>IF('2a Aggregate costs'!AK$15="-","-",SUM('2a Aggregate costs'!AK$15,'2a Aggregate costs'!AK$16,'2a Aggregate costs'!AK$17,'2a Aggregate costs'!AK49, '2a Aggregate costs'!AK87)*'3a Demand'!$C$9+'2a Aggregate costs'!AK$18)</f>
        <v>-</v>
      </c>
      <c r="AK24" s="106" t="str">
        <f>IF('2a Aggregate costs'!AL$15="-","-",SUM('2a Aggregate costs'!AL$15,'2a Aggregate costs'!AL$16,'2a Aggregate costs'!AL$17,'2a Aggregate costs'!AL49, '2a Aggregate costs'!AL87)*'3a Demand'!$C$9+'2a Aggregate costs'!AL$18)</f>
        <v>-</v>
      </c>
      <c r="AL24" s="106" t="str">
        <f>IF('2a Aggregate costs'!AM$15="-","-",SUM('2a Aggregate costs'!AM$15,'2a Aggregate costs'!AM$16,'2a Aggregate costs'!AM$17,'2a Aggregate costs'!AM49, '2a Aggregate costs'!AM87)*'3a Demand'!$C$9+'2a Aggregate costs'!AM$18)</f>
        <v>-</v>
      </c>
      <c r="AM24" s="106" t="str">
        <f>IF('2a Aggregate costs'!AN$15="-","-",SUM('2a Aggregate costs'!AN$15,'2a Aggregate costs'!AN$16,'2a Aggregate costs'!AN$17,'2a Aggregate costs'!AN49, '2a Aggregate costs'!AN87)*'3a Demand'!$C$9+'2a Aggregate costs'!AN$18)</f>
        <v>-</v>
      </c>
      <c r="AN24" s="106" t="str">
        <f>IF('2a Aggregate costs'!AO$15="-","-",SUM('2a Aggregate costs'!AO$15,'2a Aggregate costs'!AO$16,'2a Aggregate costs'!AO$17,'2a Aggregate costs'!AO49, '2a Aggregate costs'!AO87)*'3a Demand'!$C$9+'2a Aggregate costs'!AO$18)</f>
        <v>-</v>
      </c>
      <c r="AO24" s="106" t="str">
        <f>IF('2a Aggregate costs'!AP$15="-","-",SUM('2a Aggregate costs'!AP$15,'2a Aggregate costs'!AP$16,'2a Aggregate costs'!AP$17,'2a Aggregate costs'!AP49, '2a Aggregate costs'!AP87)*'3a Demand'!$C$9+'2a Aggregate costs'!AP$18)</f>
        <v>-</v>
      </c>
      <c r="AP24" s="106" t="str">
        <f>IF('2a Aggregate costs'!AQ$15="-","-",SUM('2a Aggregate costs'!AQ$15,'2a Aggregate costs'!AQ$16,'2a Aggregate costs'!AQ$17,'2a Aggregate costs'!AQ49, '2a Aggregate costs'!AQ87)*'3a Demand'!$C$9+'2a Aggregate costs'!AQ$18)</f>
        <v>-</v>
      </c>
      <c r="AQ24" s="106" t="str">
        <f>IF('2a Aggregate costs'!AR$15="-","-",SUM('2a Aggregate costs'!AR$15,'2a Aggregate costs'!AR$16,'2a Aggregate costs'!AR$17,'2a Aggregate costs'!AR49, '2a Aggregate costs'!AR87)*'3a Demand'!$C$9+'2a Aggregate costs'!AR$18)</f>
        <v>-</v>
      </c>
      <c r="AR24" s="106" t="str">
        <f>IF('2a Aggregate costs'!AS$15="-","-",SUM('2a Aggregate costs'!AS$15,'2a Aggregate costs'!AS$16,'2a Aggregate costs'!AS$17,'2a Aggregate costs'!AS49, '2a Aggregate costs'!AS87)*'3a Demand'!$C$9+'2a Aggregate costs'!AS$18)</f>
        <v>-</v>
      </c>
      <c r="AS24" s="106" t="str">
        <f>IF('2a Aggregate costs'!AT$15="-","-",SUM('2a Aggregate costs'!AT$15,'2a Aggregate costs'!AT$16,'2a Aggregate costs'!AT$17,'2a Aggregate costs'!AT49, '2a Aggregate costs'!AT87)*'3a Demand'!$C$9+'2a Aggregate costs'!AT$18)</f>
        <v>-</v>
      </c>
      <c r="AT24" s="106" t="str">
        <f>IF('2a Aggregate costs'!AU$15="-","-",SUM('2a Aggregate costs'!AU$15,'2a Aggregate costs'!AU$16,'2a Aggregate costs'!AU$17,'2a Aggregate costs'!AU49, '2a Aggregate costs'!AU87)*'3a Demand'!$C$9+'2a Aggregate costs'!AU$18)</f>
        <v>-</v>
      </c>
      <c r="AU24" s="106" t="str">
        <f>IF('2a Aggregate costs'!AV$15="-","-",SUM('2a Aggregate costs'!AV$15,'2a Aggregate costs'!AV$16,'2a Aggregate costs'!AV$17,'2a Aggregate costs'!AV49, '2a Aggregate costs'!AV87)*'3a Demand'!$C$9+'2a Aggregate costs'!AV$18)</f>
        <v>-</v>
      </c>
      <c r="AV24" s="106" t="str">
        <f>IF('2a Aggregate costs'!AW$15="-","-",SUM('2a Aggregate costs'!AW$15,'2a Aggregate costs'!AW$16,'2a Aggregate costs'!AW$17,'2a Aggregate costs'!AW49, '2a Aggregate costs'!AW87)*'3a Demand'!$C$9+'2a Aggregate costs'!AW$18)</f>
        <v>-</v>
      </c>
      <c r="AW24" s="106" t="str">
        <f>IF('2a Aggregate costs'!AX$15="-","-",SUM('2a Aggregate costs'!AX$15,'2a Aggregate costs'!AX$16,'2a Aggregate costs'!AX$17,'2a Aggregate costs'!AX49, '2a Aggregate costs'!AX87)*'3a Demand'!$C$9+'2a Aggregate costs'!AX$18)</f>
        <v>-</v>
      </c>
      <c r="AX24" s="106" t="str">
        <f>IF('2a Aggregate costs'!AY$15="-","-",SUM('2a Aggregate costs'!AY$15,'2a Aggregate costs'!AY$16,'2a Aggregate costs'!AY$17,'2a Aggregate costs'!AY49, '2a Aggregate costs'!AY87)*'3a Demand'!$C$9+'2a Aggregate costs'!AY$18)</f>
        <v>-</v>
      </c>
      <c r="AY24" s="106" t="str">
        <f>IF('2a Aggregate costs'!AZ$15="-","-",SUM('2a Aggregate costs'!AZ$15,'2a Aggregate costs'!AZ$16,'2a Aggregate costs'!AZ$17,'2a Aggregate costs'!AZ49, '2a Aggregate costs'!AZ87)*'3a Demand'!$C$9+'2a Aggregate costs'!AZ$18)</f>
        <v>-</v>
      </c>
      <c r="AZ24" s="106" t="str">
        <f>IF('2a Aggregate costs'!BA$15="-","-",SUM('2a Aggregate costs'!BA$15,'2a Aggregate costs'!BA$16,'2a Aggregate costs'!BA$17,'2a Aggregate costs'!BA49, '2a Aggregate costs'!BA87)*'3a Demand'!$C$9+'2a Aggregate costs'!BA$18)</f>
        <v>-</v>
      </c>
      <c r="BA24" s="106" t="str">
        <f>IF('2a Aggregate costs'!BB$15="-","-",SUM('2a Aggregate costs'!BB$15,'2a Aggregate costs'!BB$16,'2a Aggregate costs'!BB$17,'2a Aggregate costs'!BB49, '2a Aggregate costs'!BB87)*'3a Demand'!$C$9+'2a Aggregate costs'!BB$18)</f>
        <v>-</v>
      </c>
      <c r="BB24" s="106" t="str">
        <f>IF('2a Aggregate costs'!BC$15="-","-",SUM('2a Aggregate costs'!BC$15,'2a Aggregate costs'!BC$16,'2a Aggregate costs'!BC$17,'2a Aggregate costs'!BC49, '2a Aggregate costs'!BC87)*'3a Demand'!$C$9+'2a Aggregate costs'!BC$18)</f>
        <v>-</v>
      </c>
      <c r="BC24" s="106" t="str">
        <f>IF('2a Aggregate costs'!BD$15="-","-",SUM('2a Aggregate costs'!BD$15,'2a Aggregate costs'!BD$16,'2a Aggregate costs'!BD$17,'2a Aggregate costs'!BD49, '2a Aggregate costs'!BD87)*'3a Demand'!$C$9+'2a Aggregate costs'!BD$18)</f>
        <v>-</v>
      </c>
      <c r="BD24" s="106" t="str">
        <f>IF('2a Aggregate costs'!BE$15="-","-",SUM('2a Aggregate costs'!BE$15,'2a Aggregate costs'!BE$16,'2a Aggregate costs'!BE$17,'2a Aggregate costs'!BE49, '2a Aggregate costs'!BE87)*'3a Demand'!$C$9+'2a Aggregate costs'!BE$18)</f>
        <v>-</v>
      </c>
      <c r="BE24" s="106" t="str">
        <f>IF('2a Aggregate costs'!BF$15="-","-",SUM('2a Aggregate costs'!BF$15,'2a Aggregate costs'!BF$16,'2a Aggregate costs'!BF$17,'2a Aggregate costs'!BF49, '2a Aggregate costs'!BF87)*'3a Demand'!$C$9+'2a Aggregate costs'!BF$18)</f>
        <v>-</v>
      </c>
    </row>
    <row r="25" spans="1:57" ht="12.75" customHeight="1">
      <c r="A25" s="14"/>
      <c r="B25" s="350"/>
      <c r="C25" s="108" t="s">
        <v>246</v>
      </c>
      <c r="D25" s="344"/>
      <c r="E25" s="371"/>
      <c r="F25" s="28"/>
      <c r="G25" s="106">
        <f>IF('2a Aggregate costs'!H$15="-","-",SUM('2a Aggregate costs'!H$15,'2a Aggregate costs'!H$16,'2a Aggregate costs'!H$17,'2a Aggregate costs'!H50, '2a Aggregate costs'!H88)*'3a Demand'!$C$9+'2a Aggregate costs'!H$18)</f>
        <v>68.539550896779375</v>
      </c>
      <c r="H25" s="106">
        <f>IF('2a Aggregate costs'!I$15="-","-",SUM('2a Aggregate costs'!I$15,'2a Aggregate costs'!I$16,'2a Aggregate costs'!I$17,'2a Aggregate costs'!I50, '2a Aggregate costs'!I88)*'3a Demand'!$C$9+'2a Aggregate costs'!I$18)</f>
        <v>68.5197239186556</v>
      </c>
      <c r="I25" s="106">
        <f>IF('2a Aggregate costs'!J$15="-","-",SUM('2a Aggregate costs'!J$15,'2a Aggregate costs'!J$16,'2a Aggregate costs'!J$17,'2a Aggregate costs'!J50, '2a Aggregate costs'!J88)*'3a Demand'!$C$9+'2a Aggregate costs'!J$18)</f>
        <v>83.588374818522794</v>
      </c>
      <c r="J25" s="106">
        <f>IF('2a Aggregate costs'!K$15="-","-",SUM('2a Aggregate costs'!K$15,'2a Aggregate costs'!K$16,'2a Aggregate costs'!K$17,'2a Aggregate costs'!K50, '2a Aggregate costs'!K88)*'3a Demand'!$C$9+'2a Aggregate costs'!K$18)</f>
        <v>83.510390798210835</v>
      </c>
      <c r="K25" s="106">
        <f>IF('2a Aggregate costs'!L$15="-","-",SUM('2a Aggregate costs'!L$15,'2a Aggregate costs'!L$16,'2a Aggregate costs'!L$17,'2a Aggregate costs'!L50, '2a Aggregate costs'!L88)*'3a Demand'!$C$9+'2a Aggregate costs'!L$18)</f>
        <v>88.889940178750891</v>
      </c>
      <c r="L25" s="106">
        <f>IF('2a Aggregate costs'!M$15="-","-",SUM('2a Aggregate costs'!M$15,'2a Aggregate costs'!M$16,'2a Aggregate costs'!M$17,'2a Aggregate costs'!M50, '2a Aggregate costs'!M88)*'3a Demand'!$C$9+'2a Aggregate costs'!M$18)</f>
        <v>89.205202312573178</v>
      </c>
      <c r="M25" s="106">
        <f>IF('2a Aggregate costs'!N$15="-","-",SUM('2a Aggregate costs'!N$15,'2a Aggregate costs'!N$16,'2a Aggregate costs'!N$17,'2a Aggregate costs'!N50, '2a Aggregate costs'!N88)*'3a Demand'!$C$9+'2a Aggregate costs'!N$18)</f>
        <v>103.17088658516163</v>
      </c>
      <c r="N25" s="106">
        <f>IF('2a Aggregate costs'!O$15="-","-",SUM('2a Aggregate costs'!O$15,'2a Aggregate costs'!O$16,'2a Aggregate costs'!O$17,'2a Aggregate costs'!O50, '2a Aggregate costs'!O88)*'3a Demand'!$C$9+'2a Aggregate costs'!O$18)</f>
        <v>103.23964607013669</v>
      </c>
      <c r="O25" s="84"/>
      <c r="P25" s="106">
        <f>IF('2a Aggregate costs'!Q$15="-","-",SUM('2a Aggregate costs'!Q$15,'2a Aggregate costs'!Q$16,'2a Aggregate costs'!Q$17,'2a Aggregate costs'!Q50, '2a Aggregate costs'!Q88)*'3a Demand'!$C$9+'2a Aggregate costs'!Q$18)</f>
        <v>103.23964607013669</v>
      </c>
      <c r="Q25" s="106">
        <f>IF('2a Aggregate costs'!R$15="-","-",SUM('2a Aggregate costs'!R$15,'2a Aggregate costs'!R$16,'2a Aggregate costs'!R$17,'2a Aggregate costs'!R50, '2a Aggregate costs'!R88)*'3a Demand'!$C$9+'2a Aggregate costs'!R$18)</f>
        <v>110.37504353598116</v>
      </c>
      <c r="R25" s="106">
        <f>IF('2a Aggregate costs'!S$15="-","-",SUM('2a Aggregate costs'!S$15,'2a Aggregate costs'!S$16,'2a Aggregate costs'!S$17,'2a Aggregate costs'!S50, '2a Aggregate costs'!S88)*'3a Demand'!$C$9+'2a Aggregate costs'!S$18)</f>
        <v>111.68549842027564</v>
      </c>
      <c r="S25" s="106">
        <f>IF('2a Aggregate costs'!T$15="-","-",SUM('2a Aggregate costs'!T$15,'2a Aggregate costs'!T$16,'2a Aggregate costs'!T$17,'2a Aggregate costs'!T50, '2a Aggregate costs'!T88)*'3a Demand'!$C$9+'2a Aggregate costs'!T$18)</f>
        <v>114.87963726752957</v>
      </c>
      <c r="T25" s="106">
        <f>IF('2a Aggregate costs'!U$15="-","-",SUM('2a Aggregate costs'!U$15,'2a Aggregate costs'!U$16,'2a Aggregate costs'!U$17,'2a Aggregate costs'!U50, '2a Aggregate costs'!U88)*'3a Demand'!$C$9+'2a Aggregate costs'!U$18)</f>
        <v>114.39430782369746</v>
      </c>
      <c r="U25" s="106">
        <f>IF('2a Aggregate costs'!V$15="-","-",SUM('2a Aggregate costs'!V$15,'2a Aggregate costs'!V$16,'2a Aggregate costs'!V$17,'2a Aggregate costs'!V50, '2a Aggregate costs'!V88)*'3a Demand'!$C$9+'2a Aggregate costs'!V$18)</f>
        <v>121.01750784944342</v>
      </c>
      <c r="V25" s="106">
        <f>IF('2a Aggregate costs'!W$15="-","-",SUM('2a Aggregate costs'!W$15,'2a Aggregate costs'!W$16,'2a Aggregate costs'!W$17,'2a Aggregate costs'!W50, '2a Aggregate costs'!W88)*'3a Demand'!$C$9+'2a Aggregate costs'!W$18)</f>
        <v>120.42817308134462</v>
      </c>
      <c r="W25" s="106">
        <f>IF('2a Aggregate costs'!X$15="-","-",SUM('2a Aggregate costs'!X$15,'2a Aggregate costs'!X$16,'2a Aggregate costs'!X$17,'2a Aggregate costs'!X50, '2a Aggregate costs'!X88)*'3a Demand'!$C$9+'2a Aggregate costs'!X$18)</f>
        <v>126.53507412297992</v>
      </c>
      <c r="X25" s="84"/>
      <c r="Y25" s="106">
        <f>IF('2a Aggregate costs'!Z$15="-","-",SUM('2a Aggregate costs'!Z$15,'2a Aggregate costs'!Z$16,'2a Aggregate costs'!Z$17,'2a Aggregate costs'!Z50, '2a Aggregate costs'!Z88)*'3a Demand'!$C$9+'2a Aggregate costs'!Z$18)</f>
        <v>125.46212437871127</v>
      </c>
      <c r="Z25" s="106">
        <f>IF('2a Aggregate costs'!AA$15="-","-",SUM('2a Aggregate costs'!AA$15,'2a Aggregate costs'!AA$16,'2a Aggregate costs'!AA$17,'2a Aggregate costs'!AA50, '2a Aggregate costs'!AA88)*'3a Demand'!$C$9+'2a Aggregate costs'!AA$18)</f>
        <v>125.46212437871127</v>
      </c>
      <c r="AA25" s="106">
        <f>IF('2a Aggregate costs'!AB$15="-","-",SUM('2a Aggregate costs'!AB$15,'2a Aggregate costs'!AB$16,'2a Aggregate costs'!AB$17,'2a Aggregate costs'!AB50, '2a Aggregate costs'!AB88)*'3a Demand'!$C$9+'2a Aggregate costs'!AB$18)</f>
        <v>139.67798529916868</v>
      </c>
      <c r="AB25" s="106">
        <f>IF('2a Aggregate costs'!AC$15="-","-",SUM('2a Aggregate costs'!AC$15,'2a Aggregate costs'!AC$16,'2a Aggregate costs'!AC$17,'2a Aggregate costs'!AC50, '2a Aggregate costs'!AC88)*'3a Demand'!$C$9+'2a Aggregate costs'!AC$18)</f>
        <v>139.67798529916868</v>
      </c>
      <c r="AC25" s="106">
        <f>IF('2a Aggregate costs'!AD$15="-","-",SUM('2a Aggregate costs'!AD$15,'2a Aggregate costs'!AD$16,'2a Aggregate costs'!AD$17,'2a Aggregate costs'!AD50, '2a Aggregate costs'!AD88)*'3a Demand'!$C$9+'2a Aggregate costs'!AD$18)</f>
        <v>141.3572294056772</v>
      </c>
      <c r="AD25" s="106">
        <f>IF('2a Aggregate costs'!AE$15="-","-",SUM('2a Aggregate costs'!AE$15,'2a Aggregate costs'!AE$16,'2a Aggregate costs'!AE$17,'2a Aggregate costs'!AE50, '2a Aggregate costs'!AE88)*'3a Demand'!$C$9+'2a Aggregate costs'!AE$18)</f>
        <v>141.3572294056772</v>
      </c>
      <c r="AE25" s="106">
        <f>IF('2a Aggregate costs'!AF$15="-","-",SUM('2a Aggregate costs'!AF$15,'2a Aggregate costs'!AF$16,'2a Aggregate costs'!AF$17,'2a Aggregate costs'!AF50, '2a Aggregate costs'!AF88)*'3a Demand'!$C$9+'2a Aggregate costs'!AF$18)</f>
        <v>161.57652302456279</v>
      </c>
      <c r="AF25" s="106">
        <f>IF('2a Aggregate costs'!AG$15="-","-",SUM('2a Aggregate costs'!AG$15,'2a Aggregate costs'!AG$16,'2a Aggregate costs'!AG$17,'2a Aggregate costs'!AG50, '2a Aggregate costs'!AG88)*'3a Demand'!$C$9+'2a Aggregate costs'!AG$18)</f>
        <v>161.57652302456279</v>
      </c>
      <c r="AG25" s="106">
        <f>IF('2a Aggregate costs'!AH$15="-","-",SUM('2a Aggregate costs'!AH$15,'2a Aggregate costs'!AH$16,'2a Aggregate costs'!AH$17,'2a Aggregate costs'!AH50, '2a Aggregate costs'!AH88)*'3a Demand'!$C$9+'2a Aggregate costs'!AH$18)</f>
        <v>160.42692807521527</v>
      </c>
      <c r="AH25" s="106">
        <f>IF('2a Aggregate costs'!AI$15="-","-",SUM('2a Aggregate costs'!AI$15,'2a Aggregate costs'!AI$16,'2a Aggregate costs'!AI$17,'2a Aggregate costs'!AI50, '2a Aggregate costs'!AI88)*'3a Demand'!$C$9+'2a Aggregate costs'!AI$18)</f>
        <v>160.42692807521527</v>
      </c>
      <c r="AI25" s="106">
        <f>IF('2a Aggregate costs'!AJ$15="-","-",SUM('2a Aggregate costs'!AJ$15,'2a Aggregate costs'!AJ$16,'2a Aggregate costs'!AJ$17,'2a Aggregate costs'!AJ50, '2a Aggregate costs'!AJ88)*'3a Demand'!$C$9+'2a Aggregate costs'!AJ$18)</f>
        <v>168.52573206393174</v>
      </c>
      <c r="AJ25" s="106" t="str">
        <f>IF('2a Aggregate costs'!AK$15="-","-",SUM('2a Aggregate costs'!AK$15,'2a Aggregate costs'!AK$16,'2a Aggregate costs'!AK$17,'2a Aggregate costs'!AK50, '2a Aggregate costs'!AK88)*'3a Demand'!$C$9+'2a Aggregate costs'!AK$18)</f>
        <v>-</v>
      </c>
      <c r="AK25" s="106" t="str">
        <f>IF('2a Aggregate costs'!AL$15="-","-",SUM('2a Aggregate costs'!AL$15,'2a Aggregate costs'!AL$16,'2a Aggregate costs'!AL$17,'2a Aggregate costs'!AL50, '2a Aggregate costs'!AL88)*'3a Demand'!$C$9+'2a Aggregate costs'!AL$18)</f>
        <v>-</v>
      </c>
      <c r="AL25" s="106" t="str">
        <f>IF('2a Aggregate costs'!AM$15="-","-",SUM('2a Aggregate costs'!AM$15,'2a Aggregate costs'!AM$16,'2a Aggregate costs'!AM$17,'2a Aggregate costs'!AM50, '2a Aggregate costs'!AM88)*'3a Demand'!$C$9+'2a Aggregate costs'!AM$18)</f>
        <v>-</v>
      </c>
      <c r="AM25" s="106" t="str">
        <f>IF('2a Aggregate costs'!AN$15="-","-",SUM('2a Aggregate costs'!AN$15,'2a Aggregate costs'!AN$16,'2a Aggregate costs'!AN$17,'2a Aggregate costs'!AN50, '2a Aggregate costs'!AN88)*'3a Demand'!$C$9+'2a Aggregate costs'!AN$18)</f>
        <v>-</v>
      </c>
      <c r="AN25" s="106" t="str">
        <f>IF('2a Aggregate costs'!AO$15="-","-",SUM('2a Aggregate costs'!AO$15,'2a Aggregate costs'!AO$16,'2a Aggregate costs'!AO$17,'2a Aggregate costs'!AO50, '2a Aggregate costs'!AO88)*'3a Demand'!$C$9+'2a Aggregate costs'!AO$18)</f>
        <v>-</v>
      </c>
      <c r="AO25" s="106" t="str">
        <f>IF('2a Aggregate costs'!AP$15="-","-",SUM('2a Aggregate costs'!AP$15,'2a Aggregate costs'!AP$16,'2a Aggregate costs'!AP$17,'2a Aggregate costs'!AP50, '2a Aggregate costs'!AP88)*'3a Demand'!$C$9+'2a Aggregate costs'!AP$18)</f>
        <v>-</v>
      </c>
      <c r="AP25" s="106" t="str">
        <f>IF('2a Aggregate costs'!AQ$15="-","-",SUM('2a Aggregate costs'!AQ$15,'2a Aggregate costs'!AQ$16,'2a Aggregate costs'!AQ$17,'2a Aggregate costs'!AQ50, '2a Aggregate costs'!AQ88)*'3a Demand'!$C$9+'2a Aggregate costs'!AQ$18)</f>
        <v>-</v>
      </c>
      <c r="AQ25" s="106" t="str">
        <f>IF('2a Aggregate costs'!AR$15="-","-",SUM('2a Aggregate costs'!AR$15,'2a Aggregate costs'!AR$16,'2a Aggregate costs'!AR$17,'2a Aggregate costs'!AR50, '2a Aggregate costs'!AR88)*'3a Demand'!$C$9+'2a Aggregate costs'!AR$18)</f>
        <v>-</v>
      </c>
      <c r="AR25" s="106" t="str">
        <f>IF('2a Aggregate costs'!AS$15="-","-",SUM('2a Aggregate costs'!AS$15,'2a Aggregate costs'!AS$16,'2a Aggregate costs'!AS$17,'2a Aggregate costs'!AS50, '2a Aggregate costs'!AS88)*'3a Demand'!$C$9+'2a Aggregate costs'!AS$18)</f>
        <v>-</v>
      </c>
      <c r="AS25" s="106" t="str">
        <f>IF('2a Aggregate costs'!AT$15="-","-",SUM('2a Aggregate costs'!AT$15,'2a Aggregate costs'!AT$16,'2a Aggregate costs'!AT$17,'2a Aggregate costs'!AT50, '2a Aggregate costs'!AT88)*'3a Demand'!$C$9+'2a Aggregate costs'!AT$18)</f>
        <v>-</v>
      </c>
      <c r="AT25" s="106" t="str">
        <f>IF('2a Aggregate costs'!AU$15="-","-",SUM('2a Aggregate costs'!AU$15,'2a Aggregate costs'!AU$16,'2a Aggregate costs'!AU$17,'2a Aggregate costs'!AU50, '2a Aggregate costs'!AU88)*'3a Demand'!$C$9+'2a Aggregate costs'!AU$18)</f>
        <v>-</v>
      </c>
      <c r="AU25" s="106" t="str">
        <f>IF('2a Aggregate costs'!AV$15="-","-",SUM('2a Aggregate costs'!AV$15,'2a Aggregate costs'!AV$16,'2a Aggregate costs'!AV$17,'2a Aggregate costs'!AV50, '2a Aggregate costs'!AV88)*'3a Demand'!$C$9+'2a Aggregate costs'!AV$18)</f>
        <v>-</v>
      </c>
      <c r="AV25" s="106" t="str">
        <f>IF('2a Aggregate costs'!AW$15="-","-",SUM('2a Aggregate costs'!AW$15,'2a Aggregate costs'!AW$16,'2a Aggregate costs'!AW$17,'2a Aggregate costs'!AW50, '2a Aggregate costs'!AW88)*'3a Demand'!$C$9+'2a Aggregate costs'!AW$18)</f>
        <v>-</v>
      </c>
      <c r="AW25" s="106" t="str">
        <f>IF('2a Aggregate costs'!AX$15="-","-",SUM('2a Aggregate costs'!AX$15,'2a Aggregate costs'!AX$16,'2a Aggregate costs'!AX$17,'2a Aggregate costs'!AX50, '2a Aggregate costs'!AX88)*'3a Demand'!$C$9+'2a Aggregate costs'!AX$18)</f>
        <v>-</v>
      </c>
      <c r="AX25" s="106" t="str">
        <f>IF('2a Aggregate costs'!AY$15="-","-",SUM('2a Aggregate costs'!AY$15,'2a Aggregate costs'!AY$16,'2a Aggregate costs'!AY$17,'2a Aggregate costs'!AY50, '2a Aggregate costs'!AY88)*'3a Demand'!$C$9+'2a Aggregate costs'!AY$18)</f>
        <v>-</v>
      </c>
      <c r="AY25" s="106" t="str">
        <f>IF('2a Aggregate costs'!AZ$15="-","-",SUM('2a Aggregate costs'!AZ$15,'2a Aggregate costs'!AZ$16,'2a Aggregate costs'!AZ$17,'2a Aggregate costs'!AZ50, '2a Aggregate costs'!AZ88)*'3a Demand'!$C$9+'2a Aggregate costs'!AZ$18)</f>
        <v>-</v>
      </c>
      <c r="AZ25" s="106" t="str">
        <f>IF('2a Aggregate costs'!BA$15="-","-",SUM('2a Aggregate costs'!BA$15,'2a Aggregate costs'!BA$16,'2a Aggregate costs'!BA$17,'2a Aggregate costs'!BA50, '2a Aggregate costs'!BA88)*'3a Demand'!$C$9+'2a Aggregate costs'!BA$18)</f>
        <v>-</v>
      </c>
      <c r="BA25" s="106" t="str">
        <f>IF('2a Aggregate costs'!BB$15="-","-",SUM('2a Aggregate costs'!BB$15,'2a Aggregate costs'!BB$16,'2a Aggregate costs'!BB$17,'2a Aggregate costs'!BB50, '2a Aggregate costs'!BB88)*'3a Demand'!$C$9+'2a Aggregate costs'!BB$18)</f>
        <v>-</v>
      </c>
      <c r="BB25" s="106" t="str">
        <f>IF('2a Aggregate costs'!BC$15="-","-",SUM('2a Aggregate costs'!BC$15,'2a Aggregate costs'!BC$16,'2a Aggregate costs'!BC$17,'2a Aggregate costs'!BC50, '2a Aggregate costs'!BC88)*'3a Demand'!$C$9+'2a Aggregate costs'!BC$18)</f>
        <v>-</v>
      </c>
      <c r="BC25" s="106" t="str">
        <f>IF('2a Aggregate costs'!BD$15="-","-",SUM('2a Aggregate costs'!BD$15,'2a Aggregate costs'!BD$16,'2a Aggregate costs'!BD$17,'2a Aggregate costs'!BD50, '2a Aggregate costs'!BD88)*'3a Demand'!$C$9+'2a Aggregate costs'!BD$18)</f>
        <v>-</v>
      </c>
      <c r="BD25" s="106" t="str">
        <f>IF('2a Aggregate costs'!BE$15="-","-",SUM('2a Aggregate costs'!BE$15,'2a Aggregate costs'!BE$16,'2a Aggregate costs'!BE$17,'2a Aggregate costs'!BE50, '2a Aggregate costs'!BE88)*'3a Demand'!$C$9+'2a Aggregate costs'!BE$18)</f>
        <v>-</v>
      </c>
      <c r="BE25" s="106" t="str">
        <f>IF('2a Aggregate costs'!BF$15="-","-",SUM('2a Aggregate costs'!BF$15,'2a Aggregate costs'!BF$16,'2a Aggregate costs'!BF$17,'2a Aggregate costs'!BF50, '2a Aggregate costs'!BF88)*'3a Demand'!$C$9+'2a Aggregate costs'!BF$18)</f>
        <v>-</v>
      </c>
    </row>
    <row r="26" spans="1:57" ht="12.75" customHeight="1">
      <c r="A26" s="14"/>
      <c r="B26" s="350"/>
      <c r="C26" s="108" t="s">
        <v>247</v>
      </c>
      <c r="D26" s="344"/>
      <c r="E26" s="371"/>
      <c r="F26" s="28"/>
      <c r="G26" s="106">
        <f>IF('2a Aggregate costs'!H$15="-","-",SUM('2a Aggregate costs'!H$15,'2a Aggregate costs'!H$16,'2a Aggregate costs'!H$17,'2a Aggregate costs'!H51, '2a Aggregate costs'!H89)*'3a Demand'!$C$9+'2a Aggregate costs'!H$18)</f>
        <v>68.566257480138134</v>
      </c>
      <c r="H26" s="106">
        <f>IF('2a Aggregate costs'!I$15="-","-",SUM('2a Aggregate costs'!I$15,'2a Aggregate costs'!I$16,'2a Aggregate costs'!I$17,'2a Aggregate costs'!I51, '2a Aggregate costs'!I89)*'3a Demand'!$C$9+'2a Aggregate costs'!I$18)</f>
        <v>68.54600222473897</v>
      </c>
      <c r="I26" s="106">
        <f>IF('2a Aggregate costs'!J$15="-","-",SUM('2a Aggregate costs'!J$15,'2a Aggregate costs'!J$16,'2a Aggregate costs'!J$17,'2a Aggregate costs'!J51, '2a Aggregate costs'!J89)*'3a Demand'!$C$9+'2a Aggregate costs'!J$18)</f>
        <v>83.615283803952153</v>
      </c>
      <c r="J26" s="106">
        <f>IF('2a Aggregate costs'!K$15="-","-",SUM('2a Aggregate costs'!K$15,'2a Aggregate costs'!K$16,'2a Aggregate costs'!K$17,'2a Aggregate costs'!K51, '2a Aggregate costs'!K89)*'3a Demand'!$C$9+'2a Aggregate costs'!K$18)</f>
        <v>83.538465579558803</v>
      </c>
      <c r="K26" s="106">
        <f>IF('2a Aggregate costs'!L$15="-","-",SUM('2a Aggregate costs'!L$15,'2a Aggregate costs'!L$16,'2a Aggregate costs'!L$17,'2a Aggregate costs'!L51, '2a Aggregate costs'!L89)*'3a Demand'!$C$9+'2a Aggregate costs'!L$18)</f>
        <v>88.918520306163103</v>
      </c>
      <c r="L26" s="106">
        <f>IF('2a Aggregate costs'!M$15="-","-",SUM('2a Aggregate costs'!M$15,'2a Aggregate costs'!M$16,'2a Aggregate costs'!M$17,'2a Aggregate costs'!M51, '2a Aggregate costs'!M89)*'3a Demand'!$C$9+'2a Aggregate costs'!M$18)</f>
        <v>89.23326131407083</v>
      </c>
      <c r="M26" s="106">
        <f>IF('2a Aggregate costs'!N$15="-","-",SUM('2a Aggregate costs'!N$15,'2a Aggregate costs'!N$16,'2a Aggregate costs'!N$17,'2a Aggregate costs'!N51, '2a Aggregate costs'!N89)*'3a Demand'!$C$9+'2a Aggregate costs'!N$18)</f>
        <v>103.19313190317045</v>
      </c>
      <c r="N26" s="106">
        <f>IF('2a Aggregate costs'!O$15="-","-",SUM('2a Aggregate costs'!O$15,'2a Aggregate costs'!O$16,'2a Aggregate costs'!O$17,'2a Aggregate costs'!O51, '2a Aggregate costs'!O89)*'3a Demand'!$C$9+'2a Aggregate costs'!O$18)</f>
        <v>103.26238053200336</v>
      </c>
      <c r="O26" s="84"/>
      <c r="P26" s="106">
        <f>IF('2a Aggregate costs'!Q$15="-","-",SUM('2a Aggregate costs'!Q$15,'2a Aggregate costs'!Q$16,'2a Aggregate costs'!Q$17,'2a Aggregate costs'!Q51, '2a Aggregate costs'!Q89)*'3a Demand'!$C$9+'2a Aggregate costs'!Q$18)</f>
        <v>103.26238053200336</v>
      </c>
      <c r="Q26" s="106">
        <f>IF('2a Aggregate costs'!R$15="-","-",SUM('2a Aggregate costs'!R$15,'2a Aggregate costs'!R$16,'2a Aggregate costs'!R$17,'2a Aggregate costs'!R51, '2a Aggregate costs'!R89)*'3a Demand'!$C$9+'2a Aggregate costs'!R$18)</f>
        <v>110.39362986281387</v>
      </c>
      <c r="R26" s="106">
        <f>IF('2a Aggregate costs'!S$15="-","-",SUM('2a Aggregate costs'!S$15,'2a Aggregate costs'!S$16,'2a Aggregate costs'!S$17,'2a Aggregate costs'!S51, '2a Aggregate costs'!S89)*'3a Demand'!$C$9+'2a Aggregate costs'!S$18)</f>
        <v>111.70476541113041</v>
      </c>
      <c r="S26" s="106">
        <f>IF('2a Aggregate costs'!T$15="-","-",SUM('2a Aggregate costs'!T$15,'2a Aggregate costs'!T$16,'2a Aggregate costs'!T$17,'2a Aggregate costs'!T51, '2a Aggregate costs'!T89)*'3a Demand'!$C$9+'2a Aggregate costs'!T$18)</f>
        <v>114.9046356255967</v>
      </c>
      <c r="T26" s="106">
        <f>IF('2a Aggregate costs'!U$15="-","-",SUM('2a Aggregate costs'!U$15,'2a Aggregate costs'!U$16,'2a Aggregate costs'!U$17,'2a Aggregate costs'!U51, '2a Aggregate costs'!U89)*'3a Demand'!$C$9+'2a Aggregate costs'!U$18)</f>
        <v>114.42248377213858</v>
      </c>
      <c r="U26" s="106">
        <f>IF('2a Aggregate costs'!V$15="-","-",SUM('2a Aggregate costs'!V$15,'2a Aggregate costs'!V$16,'2a Aggregate costs'!V$17,'2a Aggregate costs'!V51, '2a Aggregate costs'!V89)*'3a Demand'!$C$9+'2a Aggregate costs'!V$18)</f>
        <v>121.06347608883701</v>
      </c>
      <c r="V26" s="106">
        <f>IF('2a Aggregate costs'!W$15="-","-",SUM('2a Aggregate costs'!W$15,'2a Aggregate costs'!W$16,'2a Aggregate costs'!W$17,'2a Aggregate costs'!W51, '2a Aggregate costs'!W89)*'3a Demand'!$C$9+'2a Aggregate costs'!W$18)</f>
        <v>120.47092116189678</v>
      </c>
      <c r="W26" s="106">
        <f>IF('2a Aggregate costs'!X$15="-","-",SUM('2a Aggregate costs'!X$15,'2a Aggregate costs'!X$16,'2a Aggregate costs'!X$17,'2a Aggregate costs'!X51, '2a Aggregate costs'!X89)*'3a Demand'!$C$9+'2a Aggregate costs'!X$18)</f>
        <v>126.58490194252974</v>
      </c>
      <c r="X26" s="84"/>
      <c r="Y26" s="106">
        <f>IF('2a Aggregate costs'!Z$15="-","-",SUM('2a Aggregate costs'!Z$15,'2a Aggregate costs'!Z$16,'2a Aggregate costs'!Z$17,'2a Aggregate costs'!Z51, '2a Aggregate costs'!Z89)*'3a Demand'!$C$9+'2a Aggregate costs'!Z$18)</f>
        <v>125.51006076203592</v>
      </c>
      <c r="Z26" s="106">
        <f>IF('2a Aggregate costs'!AA$15="-","-",SUM('2a Aggregate costs'!AA$15,'2a Aggregate costs'!AA$16,'2a Aggregate costs'!AA$17,'2a Aggregate costs'!AA51, '2a Aggregate costs'!AA89)*'3a Demand'!$C$9+'2a Aggregate costs'!AA$18)</f>
        <v>125.51006076203592</v>
      </c>
      <c r="AA26" s="106">
        <f>IF('2a Aggregate costs'!AB$15="-","-",SUM('2a Aggregate costs'!AB$15,'2a Aggregate costs'!AB$16,'2a Aggregate costs'!AB$17,'2a Aggregate costs'!AB51, '2a Aggregate costs'!AB89)*'3a Demand'!$C$9+'2a Aggregate costs'!AB$18)</f>
        <v>139.73380995006059</v>
      </c>
      <c r="AB26" s="106">
        <f>IF('2a Aggregate costs'!AC$15="-","-",SUM('2a Aggregate costs'!AC$15,'2a Aggregate costs'!AC$16,'2a Aggregate costs'!AC$17,'2a Aggregate costs'!AC51, '2a Aggregate costs'!AC89)*'3a Demand'!$C$9+'2a Aggregate costs'!AC$18)</f>
        <v>139.73380995006059</v>
      </c>
      <c r="AC26" s="106">
        <f>IF('2a Aggregate costs'!AD$15="-","-",SUM('2a Aggregate costs'!AD$15,'2a Aggregate costs'!AD$16,'2a Aggregate costs'!AD$17,'2a Aggregate costs'!AD51, '2a Aggregate costs'!AD89)*'3a Demand'!$C$9+'2a Aggregate costs'!AD$18)</f>
        <v>141.40812443429675</v>
      </c>
      <c r="AD26" s="106">
        <f>IF('2a Aggregate costs'!AE$15="-","-",SUM('2a Aggregate costs'!AE$15,'2a Aggregate costs'!AE$16,'2a Aggregate costs'!AE$17,'2a Aggregate costs'!AE51, '2a Aggregate costs'!AE89)*'3a Demand'!$C$9+'2a Aggregate costs'!AE$18)</f>
        <v>141.40812443429675</v>
      </c>
      <c r="AE26" s="106">
        <f>IF('2a Aggregate costs'!AF$15="-","-",SUM('2a Aggregate costs'!AF$15,'2a Aggregate costs'!AF$16,'2a Aggregate costs'!AF$17,'2a Aggregate costs'!AF51, '2a Aggregate costs'!AF89)*'3a Demand'!$C$9+'2a Aggregate costs'!AF$18)</f>
        <v>161.63162390219151</v>
      </c>
      <c r="AF26" s="106">
        <f>IF('2a Aggregate costs'!AG$15="-","-",SUM('2a Aggregate costs'!AG$15,'2a Aggregate costs'!AG$16,'2a Aggregate costs'!AG$17,'2a Aggregate costs'!AG51, '2a Aggregate costs'!AG89)*'3a Demand'!$C$9+'2a Aggregate costs'!AG$18)</f>
        <v>161.63162390219151</v>
      </c>
      <c r="AG26" s="106">
        <f>IF('2a Aggregate costs'!AH$15="-","-",SUM('2a Aggregate costs'!AH$15,'2a Aggregate costs'!AH$16,'2a Aggregate costs'!AH$17,'2a Aggregate costs'!AH51, '2a Aggregate costs'!AH89)*'3a Demand'!$C$9+'2a Aggregate costs'!AH$18)</f>
        <v>160.49217338608389</v>
      </c>
      <c r="AH26" s="106">
        <f>IF('2a Aggregate costs'!AI$15="-","-",SUM('2a Aggregate costs'!AI$15,'2a Aggregate costs'!AI$16,'2a Aggregate costs'!AI$17,'2a Aggregate costs'!AI51, '2a Aggregate costs'!AI89)*'3a Demand'!$C$9+'2a Aggregate costs'!AI$18)</f>
        <v>160.49217338608389</v>
      </c>
      <c r="AI26" s="106">
        <f>IF('2a Aggregate costs'!AJ$15="-","-",SUM('2a Aggregate costs'!AJ$15,'2a Aggregate costs'!AJ$16,'2a Aggregate costs'!AJ$17,'2a Aggregate costs'!AJ51, '2a Aggregate costs'!AJ89)*'3a Demand'!$C$9+'2a Aggregate costs'!AJ$18)</f>
        <v>168.68494514298285</v>
      </c>
      <c r="AJ26" s="106" t="str">
        <f>IF('2a Aggregate costs'!AK$15="-","-",SUM('2a Aggregate costs'!AK$15,'2a Aggregate costs'!AK$16,'2a Aggregate costs'!AK$17,'2a Aggregate costs'!AK51, '2a Aggregate costs'!AK89)*'3a Demand'!$C$9+'2a Aggregate costs'!AK$18)</f>
        <v>-</v>
      </c>
      <c r="AK26" s="106" t="str">
        <f>IF('2a Aggregate costs'!AL$15="-","-",SUM('2a Aggregate costs'!AL$15,'2a Aggregate costs'!AL$16,'2a Aggregate costs'!AL$17,'2a Aggregate costs'!AL51, '2a Aggregate costs'!AL89)*'3a Demand'!$C$9+'2a Aggregate costs'!AL$18)</f>
        <v>-</v>
      </c>
      <c r="AL26" s="106" t="str">
        <f>IF('2a Aggregate costs'!AM$15="-","-",SUM('2a Aggregate costs'!AM$15,'2a Aggregate costs'!AM$16,'2a Aggregate costs'!AM$17,'2a Aggregate costs'!AM51, '2a Aggregate costs'!AM89)*'3a Demand'!$C$9+'2a Aggregate costs'!AM$18)</f>
        <v>-</v>
      </c>
      <c r="AM26" s="106" t="str">
        <f>IF('2a Aggregate costs'!AN$15="-","-",SUM('2a Aggregate costs'!AN$15,'2a Aggregate costs'!AN$16,'2a Aggregate costs'!AN$17,'2a Aggregate costs'!AN51, '2a Aggregate costs'!AN89)*'3a Demand'!$C$9+'2a Aggregate costs'!AN$18)</f>
        <v>-</v>
      </c>
      <c r="AN26" s="106" t="str">
        <f>IF('2a Aggregate costs'!AO$15="-","-",SUM('2a Aggregate costs'!AO$15,'2a Aggregate costs'!AO$16,'2a Aggregate costs'!AO$17,'2a Aggregate costs'!AO51, '2a Aggregate costs'!AO89)*'3a Demand'!$C$9+'2a Aggregate costs'!AO$18)</f>
        <v>-</v>
      </c>
      <c r="AO26" s="106" t="str">
        <f>IF('2a Aggregate costs'!AP$15="-","-",SUM('2a Aggregate costs'!AP$15,'2a Aggregate costs'!AP$16,'2a Aggregate costs'!AP$17,'2a Aggregate costs'!AP51, '2a Aggregate costs'!AP89)*'3a Demand'!$C$9+'2a Aggregate costs'!AP$18)</f>
        <v>-</v>
      </c>
      <c r="AP26" s="106" t="str">
        <f>IF('2a Aggregate costs'!AQ$15="-","-",SUM('2a Aggregate costs'!AQ$15,'2a Aggregate costs'!AQ$16,'2a Aggregate costs'!AQ$17,'2a Aggregate costs'!AQ51, '2a Aggregate costs'!AQ89)*'3a Demand'!$C$9+'2a Aggregate costs'!AQ$18)</f>
        <v>-</v>
      </c>
      <c r="AQ26" s="106" t="str">
        <f>IF('2a Aggregate costs'!AR$15="-","-",SUM('2a Aggregate costs'!AR$15,'2a Aggregate costs'!AR$16,'2a Aggregate costs'!AR$17,'2a Aggregate costs'!AR51, '2a Aggregate costs'!AR89)*'3a Demand'!$C$9+'2a Aggregate costs'!AR$18)</f>
        <v>-</v>
      </c>
      <c r="AR26" s="106" t="str">
        <f>IF('2a Aggregate costs'!AS$15="-","-",SUM('2a Aggregate costs'!AS$15,'2a Aggregate costs'!AS$16,'2a Aggregate costs'!AS$17,'2a Aggregate costs'!AS51, '2a Aggregate costs'!AS89)*'3a Demand'!$C$9+'2a Aggregate costs'!AS$18)</f>
        <v>-</v>
      </c>
      <c r="AS26" s="106" t="str">
        <f>IF('2a Aggregate costs'!AT$15="-","-",SUM('2a Aggregate costs'!AT$15,'2a Aggregate costs'!AT$16,'2a Aggregate costs'!AT$17,'2a Aggregate costs'!AT51, '2a Aggregate costs'!AT89)*'3a Demand'!$C$9+'2a Aggregate costs'!AT$18)</f>
        <v>-</v>
      </c>
      <c r="AT26" s="106" t="str">
        <f>IF('2a Aggregate costs'!AU$15="-","-",SUM('2a Aggregate costs'!AU$15,'2a Aggregate costs'!AU$16,'2a Aggregate costs'!AU$17,'2a Aggregate costs'!AU51, '2a Aggregate costs'!AU89)*'3a Demand'!$C$9+'2a Aggregate costs'!AU$18)</f>
        <v>-</v>
      </c>
      <c r="AU26" s="106" t="str">
        <f>IF('2a Aggregate costs'!AV$15="-","-",SUM('2a Aggregate costs'!AV$15,'2a Aggregate costs'!AV$16,'2a Aggregate costs'!AV$17,'2a Aggregate costs'!AV51, '2a Aggregate costs'!AV89)*'3a Demand'!$C$9+'2a Aggregate costs'!AV$18)</f>
        <v>-</v>
      </c>
      <c r="AV26" s="106" t="str">
        <f>IF('2a Aggregate costs'!AW$15="-","-",SUM('2a Aggregate costs'!AW$15,'2a Aggregate costs'!AW$16,'2a Aggregate costs'!AW$17,'2a Aggregate costs'!AW51, '2a Aggregate costs'!AW89)*'3a Demand'!$C$9+'2a Aggregate costs'!AW$18)</f>
        <v>-</v>
      </c>
      <c r="AW26" s="106" t="str">
        <f>IF('2a Aggregate costs'!AX$15="-","-",SUM('2a Aggregate costs'!AX$15,'2a Aggregate costs'!AX$16,'2a Aggregate costs'!AX$17,'2a Aggregate costs'!AX51, '2a Aggregate costs'!AX89)*'3a Demand'!$C$9+'2a Aggregate costs'!AX$18)</f>
        <v>-</v>
      </c>
      <c r="AX26" s="106" t="str">
        <f>IF('2a Aggregate costs'!AY$15="-","-",SUM('2a Aggregate costs'!AY$15,'2a Aggregate costs'!AY$16,'2a Aggregate costs'!AY$17,'2a Aggregate costs'!AY51, '2a Aggregate costs'!AY89)*'3a Demand'!$C$9+'2a Aggregate costs'!AY$18)</f>
        <v>-</v>
      </c>
      <c r="AY26" s="106" t="str">
        <f>IF('2a Aggregate costs'!AZ$15="-","-",SUM('2a Aggregate costs'!AZ$15,'2a Aggregate costs'!AZ$16,'2a Aggregate costs'!AZ$17,'2a Aggregate costs'!AZ51, '2a Aggregate costs'!AZ89)*'3a Demand'!$C$9+'2a Aggregate costs'!AZ$18)</f>
        <v>-</v>
      </c>
      <c r="AZ26" s="106" t="str">
        <f>IF('2a Aggregate costs'!BA$15="-","-",SUM('2a Aggregate costs'!BA$15,'2a Aggregate costs'!BA$16,'2a Aggregate costs'!BA$17,'2a Aggregate costs'!BA51, '2a Aggregate costs'!BA89)*'3a Demand'!$C$9+'2a Aggregate costs'!BA$18)</f>
        <v>-</v>
      </c>
      <c r="BA26" s="106" t="str">
        <f>IF('2a Aggregate costs'!BB$15="-","-",SUM('2a Aggregate costs'!BB$15,'2a Aggregate costs'!BB$16,'2a Aggregate costs'!BB$17,'2a Aggregate costs'!BB51, '2a Aggregate costs'!BB89)*'3a Demand'!$C$9+'2a Aggregate costs'!BB$18)</f>
        <v>-</v>
      </c>
      <c r="BB26" s="106" t="str">
        <f>IF('2a Aggregate costs'!BC$15="-","-",SUM('2a Aggregate costs'!BC$15,'2a Aggregate costs'!BC$16,'2a Aggregate costs'!BC$17,'2a Aggregate costs'!BC51, '2a Aggregate costs'!BC89)*'3a Demand'!$C$9+'2a Aggregate costs'!BC$18)</f>
        <v>-</v>
      </c>
      <c r="BC26" s="106" t="str">
        <f>IF('2a Aggregate costs'!BD$15="-","-",SUM('2a Aggregate costs'!BD$15,'2a Aggregate costs'!BD$16,'2a Aggregate costs'!BD$17,'2a Aggregate costs'!BD51, '2a Aggregate costs'!BD89)*'3a Demand'!$C$9+'2a Aggregate costs'!BD$18)</f>
        <v>-</v>
      </c>
      <c r="BD26" s="106" t="str">
        <f>IF('2a Aggregate costs'!BE$15="-","-",SUM('2a Aggregate costs'!BE$15,'2a Aggregate costs'!BE$16,'2a Aggregate costs'!BE$17,'2a Aggregate costs'!BE51, '2a Aggregate costs'!BE89)*'3a Demand'!$C$9+'2a Aggregate costs'!BE$18)</f>
        <v>-</v>
      </c>
      <c r="BE26" s="106" t="str">
        <f>IF('2a Aggregate costs'!BF$15="-","-",SUM('2a Aggregate costs'!BF$15,'2a Aggregate costs'!BF$16,'2a Aggregate costs'!BF$17,'2a Aggregate costs'!BF51, '2a Aggregate costs'!BF89)*'3a Demand'!$C$9+'2a Aggregate costs'!BF$18)</f>
        <v>-</v>
      </c>
    </row>
    <row r="27" spans="1:57" ht="12.75" customHeight="1">
      <c r="A27" s="14"/>
      <c r="B27" s="350"/>
      <c r="C27" s="108" t="s">
        <v>248</v>
      </c>
      <c r="D27" s="344"/>
      <c r="E27" s="371"/>
      <c r="F27" s="28"/>
      <c r="G27" s="106">
        <f>IF('2a Aggregate costs'!H$15="-","-",SUM('2a Aggregate costs'!H$15,'2a Aggregate costs'!H$16,'2a Aggregate costs'!H$17,'2a Aggregate costs'!H52, '2a Aggregate costs'!H90)*'3a Demand'!$C$9+'2a Aggregate costs'!H$18)</f>
        <v>68.561272633346178</v>
      </c>
      <c r="H27" s="106">
        <f>IF('2a Aggregate costs'!I$15="-","-",SUM('2a Aggregate costs'!I$15,'2a Aggregate costs'!I$16,'2a Aggregate costs'!I$17,'2a Aggregate costs'!I52, '2a Aggregate costs'!I90)*'3a Demand'!$C$9+'2a Aggregate costs'!I$18)</f>
        <v>68.541097316910879</v>
      </c>
      <c r="I27" s="106">
        <f>IF('2a Aggregate costs'!J$15="-","-",SUM('2a Aggregate costs'!J$15,'2a Aggregate costs'!J$16,'2a Aggregate costs'!J$17,'2a Aggregate costs'!J52, '2a Aggregate costs'!J90)*'3a Demand'!$C$9+'2a Aggregate costs'!J$18)</f>
        <v>83.610261178336188</v>
      </c>
      <c r="J27" s="106">
        <f>IF('2a Aggregate costs'!K$15="-","-",SUM('2a Aggregate costs'!K$15,'2a Aggregate costs'!K$16,'2a Aggregate costs'!K$17,'2a Aggregate costs'!K52, '2a Aggregate costs'!K90)*'3a Demand'!$C$9+'2a Aggregate costs'!K$18)</f>
        <v>83.533225355384204</v>
      </c>
      <c r="K27" s="106">
        <f>IF('2a Aggregate costs'!L$15="-","-",SUM('2a Aggregate costs'!L$15,'2a Aggregate costs'!L$16,'2a Aggregate costs'!L$17,'2a Aggregate costs'!L52, '2a Aggregate costs'!L90)*'3a Demand'!$C$9+'2a Aggregate costs'!L$18)</f>
        <v>88.913185757953372</v>
      </c>
      <c r="L27" s="106">
        <f>IF('2a Aggregate costs'!M$15="-","-",SUM('2a Aggregate costs'!M$15,'2a Aggregate costs'!M$16,'2a Aggregate costs'!M$17,'2a Aggregate costs'!M52, '2a Aggregate costs'!M90)*'3a Demand'!$C$9+'2a Aggregate costs'!M$18)</f>
        <v>89.228024035242527</v>
      </c>
      <c r="M27" s="106">
        <f>IF('2a Aggregate costs'!N$15="-","-",SUM('2a Aggregate costs'!N$15,'2a Aggregate costs'!N$16,'2a Aggregate costs'!N$17,'2a Aggregate costs'!N52, '2a Aggregate costs'!N90)*'3a Demand'!$C$9+'2a Aggregate costs'!N$18)</f>
        <v>103.20172610134659</v>
      </c>
      <c r="N27" s="106">
        <f>IF('2a Aggregate costs'!O$15="-","-",SUM('2a Aggregate costs'!O$15,'2a Aggregate costs'!O$16,'2a Aggregate costs'!O$17,'2a Aggregate costs'!O52, '2a Aggregate costs'!O90)*'3a Demand'!$C$9+'2a Aggregate costs'!O$18)</f>
        <v>103.27116370474258</v>
      </c>
      <c r="O27" s="84"/>
      <c r="P27" s="106">
        <f>IF('2a Aggregate costs'!Q$15="-","-",SUM('2a Aggregate costs'!Q$15,'2a Aggregate costs'!Q$16,'2a Aggregate costs'!Q$17,'2a Aggregate costs'!Q52, '2a Aggregate costs'!Q90)*'3a Demand'!$C$9+'2a Aggregate costs'!Q$18)</f>
        <v>103.27116370474258</v>
      </c>
      <c r="Q27" s="106">
        <f>IF('2a Aggregate costs'!R$15="-","-",SUM('2a Aggregate costs'!R$15,'2a Aggregate costs'!R$16,'2a Aggregate costs'!R$17,'2a Aggregate costs'!R52, '2a Aggregate costs'!R90)*'3a Demand'!$C$9+'2a Aggregate costs'!R$18)</f>
        <v>110.40261218544866</v>
      </c>
      <c r="R27" s="106">
        <f>IF('2a Aggregate costs'!S$15="-","-",SUM('2a Aggregate costs'!S$15,'2a Aggregate costs'!S$16,'2a Aggregate costs'!S$17,'2a Aggregate costs'!S52, '2a Aggregate costs'!S90)*'3a Demand'!$C$9+'2a Aggregate costs'!S$18)</f>
        <v>111.71407723629213</v>
      </c>
      <c r="S27" s="106">
        <f>IF('2a Aggregate costs'!T$15="-","-",SUM('2a Aggregate costs'!T$15,'2a Aggregate costs'!T$16,'2a Aggregate costs'!T$17,'2a Aggregate costs'!T52, '2a Aggregate costs'!T90)*'3a Demand'!$C$9+'2a Aggregate costs'!T$18)</f>
        <v>114.90968574928812</v>
      </c>
      <c r="T27" s="106">
        <f>IF('2a Aggregate costs'!U$15="-","-",SUM('2a Aggregate costs'!U$15,'2a Aggregate costs'!U$16,'2a Aggregate costs'!U$17,'2a Aggregate costs'!U52, '2a Aggregate costs'!U90)*'3a Demand'!$C$9+'2a Aggregate costs'!U$18)</f>
        <v>114.42817758934933</v>
      </c>
      <c r="U27" s="106">
        <f>IF('2a Aggregate costs'!V$15="-","-",SUM('2a Aggregate costs'!V$15,'2a Aggregate costs'!V$16,'2a Aggregate costs'!V$17,'2a Aggregate costs'!V52, '2a Aggregate costs'!V90)*'3a Demand'!$C$9+'2a Aggregate costs'!V$18)</f>
        <v>121.07147261883324</v>
      </c>
      <c r="V27" s="106">
        <f>IF('2a Aggregate costs'!W$15="-","-",SUM('2a Aggregate costs'!W$15,'2a Aggregate costs'!W$16,'2a Aggregate costs'!W$17,'2a Aggregate costs'!W52, '2a Aggregate costs'!W90)*'3a Demand'!$C$9+'2a Aggregate costs'!W$18)</f>
        <v>120.47834809609292</v>
      </c>
      <c r="W27" s="106">
        <f>IF('2a Aggregate costs'!X$15="-","-",SUM('2a Aggregate costs'!X$15,'2a Aggregate costs'!X$16,'2a Aggregate costs'!X$17,'2a Aggregate costs'!X52, '2a Aggregate costs'!X90)*'3a Demand'!$C$9+'2a Aggregate costs'!X$18)</f>
        <v>126.59583342312249</v>
      </c>
      <c r="X27" s="84"/>
      <c r="Y27" s="106">
        <f>IF('2a Aggregate costs'!Z$15="-","-",SUM('2a Aggregate costs'!Z$15,'2a Aggregate costs'!Z$16,'2a Aggregate costs'!Z$17,'2a Aggregate costs'!Z52, '2a Aggregate costs'!Z90)*'3a Demand'!$C$9+'2a Aggregate costs'!Z$18)</f>
        <v>125.52059600564726</v>
      </c>
      <c r="Z27" s="106">
        <f>IF('2a Aggregate costs'!AA$15="-","-",SUM('2a Aggregate costs'!AA$15,'2a Aggregate costs'!AA$16,'2a Aggregate costs'!AA$17,'2a Aggregate costs'!AA52, '2a Aggregate costs'!AA90)*'3a Demand'!$C$9+'2a Aggregate costs'!AA$18)</f>
        <v>125.52059600564726</v>
      </c>
      <c r="AA27" s="106">
        <f>IF('2a Aggregate costs'!AB$15="-","-",SUM('2a Aggregate costs'!AB$15,'2a Aggregate costs'!AB$16,'2a Aggregate costs'!AB$17,'2a Aggregate costs'!AB52, '2a Aggregate costs'!AB90)*'3a Demand'!$C$9+'2a Aggregate costs'!AB$18)</f>
        <v>139.7459433141735</v>
      </c>
      <c r="AB27" s="106">
        <f>IF('2a Aggregate costs'!AC$15="-","-",SUM('2a Aggregate costs'!AC$15,'2a Aggregate costs'!AC$16,'2a Aggregate costs'!AC$17,'2a Aggregate costs'!AC52, '2a Aggregate costs'!AC90)*'3a Demand'!$C$9+'2a Aggregate costs'!AC$18)</f>
        <v>139.7459433141735</v>
      </c>
      <c r="AC27" s="106">
        <f>IF('2a Aggregate costs'!AD$15="-","-",SUM('2a Aggregate costs'!AD$15,'2a Aggregate costs'!AD$16,'2a Aggregate costs'!AD$17,'2a Aggregate costs'!AD52, '2a Aggregate costs'!AD90)*'3a Demand'!$C$9+'2a Aggregate costs'!AD$18)</f>
        <v>141.41915641756847</v>
      </c>
      <c r="AD27" s="106">
        <f>IF('2a Aggregate costs'!AE$15="-","-",SUM('2a Aggregate costs'!AE$15,'2a Aggregate costs'!AE$16,'2a Aggregate costs'!AE$17,'2a Aggregate costs'!AE52, '2a Aggregate costs'!AE90)*'3a Demand'!$C$9+'2a Aggregate costs'!AE$18)</f>
        <v>141.41915641756847</v>
      </c>
      <c r="AE27" s="106">
        <f>IF('2a Aggregate costs'!AF$15="-","-",SUM('2a Aggregate costs'!AF$15,'2a Aggregate costs'!AF$16,'2a Aggregate costs'!AF$17,'2a Aggregate costs'!AF52, '2a Aggregate costs'!AF90)*'3a Demand'!$C$9+'2a Aggregate costs'!AF$18)</f>
        <v>161.64950999667238</v>
      </c>
      <c r="AF27" s="106">
        <f>IF('2a Aggregate costs'!AG$15="-","-",SUM('2a Aggregate costs'!AG$15,'2a Aggregate costs'!AG$16,'2a Aggregate costs'!AG$17,'2a Aggregate costs'!AG52, '2a Aggregate costs'!AG90)*'3a Demand'!$C$9+'2a Aggregate costs'!AG$18)</f>
        <v>161.64950999667238</v>
      </c>
      <c r="AG27" s="106">
        <f>IF('2a Aggregate costs'!AH$15="-","-",SUM('2a Aggregate costs'!AH$15,'2a Aggregate costs'!AH$16,'2a Aggregate costs'!AH$17,'2a Aggregate costs'!AH52, '2a Aggregate costs'!AH90)*'3a Demand'!$C$9+'2a Aggregate costs'!AH$18)</f>
        <v>160.49434421846325</v>
      </c>
      <c r="AH27" s="106">
        <f>IF('2a Aggregate costs'!AI$15="-","-",SUM('2a Aggregate costs'!AI$15,'2a Aggregate costs'!AI$16,'2a Aggregate costs'!AI$17,'2a Aggregate costs'!AI52, '2a Aggregate costs'!AI90)*'3a Demand'!$C$9+'2a Aggregate costs'!AI$18)</f>
        <v>160.49434421846325</v>
      </c>
      <c r="AI27" s="106">
        <f>IF('2a Aggregate costs'!AJ$15="-","-",SUM('2a Aggregate costs'!AJ$15,'2a Aggregate costs'!AJ$16,'2a Aggregate costs'!AJ$17,'2a Aggregate costs'!AJ52, '2a Aggregate costs'!AJ90)*'3a Demand'!$C$9+'2a Aggregate costs'!AJ$18)</f>
        <v>168.49358868372579</v>
      </c>
      <c r="AJ27" s="106" t="str">
        <f>IF('2a Aggregate costs'!AK$15="-","-",SUM('2a Aggregate costs'!AK$15,'2a Aggregate costs'!AK$16,'2a Aggregate costs'!AK$17,'2a Aggregate costs'!AK52, '2a Aggregate costs'!AK90)*'3a Demand'!$C$9+'2a Aggregate costs'!AK$18)</f>
        <v>-</v>
      </c>
      <c r="AK27" s="106" t="str">
        <f>IF('2a Aggregate costs'!AL$15="-","-",SUM('2a Aggregate costs'!AL$15,'2a Aggregate costs'!AL$16,'2a Aggregate costs'!AL$17,'2a Aggregate costs'!AL52, '2a Aggregate costs'!AL90)*'3a Demand'!$C$9+'2a Aggregate costs'!AL$18)</f>
        <v>-</v>
      </c>
      <c r="AL27" s="106" t="str">
        <f>IF('2a Aggregate costs'!AM$15="-","-",SUM('2a Aggregate costs'!AM$15,'2a Aggregate costs'!AM$16,'2a Aggregate costs'!AM$17,'2a Aggregate costs'!AM52, '2a Aggregate costs'!AM90)*'3a Demand'!$C$9+'2a Aggregate costs'!AM$18)</f>
        <v>-</v>
      </c>
      <c r="AM27" s="106" t="str">
        <f>IF('2a Aggregate costs'!AN$15="-","-",SUM('2a Aggregate costs'!AN$15,'2a Aggregate costs'!AN$16,'2a Aggregate costs'!AN$17,'2a Aggregate costs'!AN52, '2a Aggregate costs'!AN90)*'3a Demand'!$C$9+'2a Aggregate costs'!AN$18)</f>
        <v>-</v>
      </c>
      <c r="AN27" s="106" t="str">
        <f>IF('2a Aggregate costs'!AO$15="-","-",SUM('2a Aggregate costs'!AO$15,'2a Aggregate costs'!AO$16,'2a Aggregate costs'!AO$17,'2a Aggregate costs'!AO52, '2a Aggregate costs'!AO90)*'3a Demand'!$C$9+'2a Aggregate costs'!AO$18)</f>
        <v>-</v>
      </c>
      <c r="AO27" s="106" t="str">
        <f>IF('2a Aggregate costs'!AP$15="-","-",SUM('2a Aggregate costs'!AP$15,'2a Aggregate costs'!AP$16,'2a Aggregate costs'!AP$17,'2a Aggregate costs'!AP52, '2a Aggregate costs'!AP90)*'3a Demand'!$C$9+'2a Aggregate costs'!AP$18)</f>
        <v>-</v>
      </c>
      <c r="AP27" s="106" t="str">
        <f>IF('2a Aggregate costs'!AQ$15="-","-",SUM('2a Aggregate costs'!AQ$15,'2a Aggregate costs'!AQ$16,'2a Aggregate costs'!AQ$17,'2a Aggregate costs'!AQ52, '2a Aggregate costs'!AQ90)*'3a Demand'!$C$9+'2a Aggregate costs'!AQ$18)</f>
        <v>-</v>
      </c>
      <c r="AQ27" s="106" t="str">
        <f>IF('2a Aggregate costs'!AR$15="-","-",SUM('2a Aggregate costs'!AR$15,'2a Aggregate costs'!AR$16,'2a Aggregate costs'!AR$17,'2a Aggregate costs'!AR52, '2a Aggregate costs'!AR90)*'3a Demand'!$C$9+'2a Aggregate costs'!AR$18)</f>
        <v>-</v>
      </c>
      <c r="AR27" s="106" t="str">
        <f>IF('2a Aggregate costs'!AS$15="-","-",SUM('2a Aggregate costs'!AS$15,'2a Aggregate costs'!AS$16,'2a Aggregate costs'!AS$17,'2a Aggregate costs'!AS52, '2a Aggregate costs'!AS90)*'3a Demand'!$C$9+'2a Aggregate costs'!AS$18)</f>
        <v>-</v>
      </c>
      <c r="AS27" s="106" t="str">
        <f>IF('2a Aggregate costs'!AT$15="-","-",SUM('2a Aggregate costs'!AT$15,'2a Aggregate costs'!AT$16,'2a Aggregate costs'!AT$17,'2a Aggregate costs'!AT52, '2a Aggregate costs'!AT90)*'3a Demand'!$C$9+'2a Aggregate costs'!AT$18)</f>
        <v>-</v>
      </c>
      <c r="AT27" s="106" t="str">
        <f>IF('2a Aggregate costs'!AU$15="-","-",SUM('2a Aggregate costs'!AU$15,'2a Aggregate costs'!AU$16,'2a Aggregate costs'!AU$17,'2a Aggregate costs'!AU52, '2a Aggregate costs'!AU90)*'3a Demand'!$C$9+'2a Aggregate costs'!AU$18)</f>
        <v>-</v>
      </c>
      <c r="AU27" s="106" t="str">
        <f>IF('2a Aggregate costs'!AV$15="-","-",SUM('2a Aggregate costs'!AV$15,'2a Aggregate costs'!AV$16,'2a Aggregate costs'!AV$17,'2a Aggregate costs'!AV52, '2a Aggregate costs'!AV90)*'3a Demand'!$C$9+'2a Aggregate costs'!AV$18)</f>
        <v>-</v>
      </c>
      <c r="AV27" s="106" t="str">
        <f>IF('2a Aggregate costs'!AW$15="-","-",SUM('2a Aggregate costs'!AW$15,'2a Aggregate costs'!AW$16,'2a Aggregate costs'!AW$17,'2a Aggregate costs'!AW52, '2a Aggregate costs'!AW90)*'3a Demand'!$C$9+'2a Aggregate costs'!AW$18)</f>
        <v>-</v>
      </c>
      <c r="AW27" s="106" t="str">
        <f>IF('2a Aggregate costs'!AX$15="-","-",SUM('2a Aggregate costs'!AX$15,'2a Aggregate costs'!AX$16,'2a Aggregate costs'!AX$17,'2a Aggregate costs'!AX52, '2a Aggregate costs'!AX90)*'3a Demand'!$C$9+'2a Aggregate costs'!AX$18)</f>
        <v>-</v>
      </c>
      <c r="AX27" s="106" t="str">
        <f>IF('2a Aggregate costs'!AY$15="-","-",SUM('2a Aggregate costs'!AY$15,'2a Aggregate costs'!AY$16,'2a Aggregate costs'!AY$17,'2a Aggregate costs'!AY52, '2a Aggregate costs'!AY90)*'3a Demand'!$C$9+'2a Aggregate costs'!AY$18)</f>
        <v>-</v>
      </c>
      <c r="AY27" s="106" t="str">
        <f>IF('2a Aggregate costs'!AZ$15="-","-",SUM('2a Aggregate costs'!AZ$15,'2a Aggregate costs'!AZ$16,'2a Aggregate costs'!AZ$17,'2a Aggregate costs'!AZ52, '2a Aggregate costs'!AZ90)*'3a Demand'!$C$9+'2a Aggregate costs'!AZ$18)</f>
        <v>-</v>
      </c>
      <c r="AZ27" s="106" t="str">
        <f>IF('2a Aggregate costs'!BA$15="-","-",SUM('2a Aggregate costs'!BA$15,'2a Aggregate costs'!BA$16,'2a Aggregate costs'!BA$17,'2a Aggregate costs'!BA52, '2a Aggregate costs'!BA90)*'3a Demand'!$C$9+'2a Aggregate costs'!BA$18)</f>
        <v>-</v>
      </c>
      <c r="BA27" s="106" t="str">
        <f>IF('2a Aggregate costs'!BB$15="-","-",SUM('2a Aggregate costs'!BB$15,'2a Aggregate costs'!BB$16,'2a Aggregate costs'!BB$17,'2a Aggregate costs'!BB52, '2a Aggregate costs'!BB90)*'3a Demand'!$C$9+'2a Aggregate costs'!BB$18)</f>
        <v>-</v>
      </c>
      <c r="BB27" s="106" t="str">
        <f>IF('2a Aggregate costs'!BC$15="-","-",SUM('2a Aggregate costs'!BC$15,'2a Aggregate costs'!BC$16,'2a Aggregate costs'!BC$17,'2a Aggregate costs'!BC52, '2a Aggregate costs'!BC90)*'3a Demand'!$C$9+'2a Aggregate costs'!BC$18)</f>
        <v>-</v>
      </c>
      <c r="BC27" s="106" t="str">
        <f>IF('2a Aggregate costs'!BD$15="-","-",SUM('2a Aggregate costs'!BD$15,'2a Aggregate costs'!BD$16,'2a Aggregate costs'!BD$17,'2a Aggregate costs'!BD52, '2a Aggregate costs'!BD90)*'3a Demand'!$C$9+'2a Aggregate costs'!BD$18)</f>
        <v>-</v>
      </c>
      <c r="BD27" s="106" t="str">
        <f>IF('2a Aggregate costs'!BE$15="-","-",SUM('2a Aggregate costs'!BE$15,'2a Aggregate costs'!BE$16,'2a Aggregate costs'!BE$17,'2a Aggregate costs'!BE52, '2a Aggregate costs'!BE90)*'3a Demand'!$C$9+'2a Aggregate costs'!BE$18)</f>
        <v>-</v>
      </c>
      <c r="BE27" s="106" t="str">
        <f>IF('2a Aggregate costs'!BF$15="-","-",SUM('2a Aggregate costs'!BF$15,'2a Aggregate costs'!BF$16,'2a Aggregate costs'!BF$17,'2a Aggregate costs'!BF52, '2a Aggregate costs'!BF90)*'3a Demand'!$C$9+'2a Aggregate costs'!BF$18)</f>
        <v>-</v>
      </c>
    </row>
    <row r="28" spans="1:57" ht="12.75" customHeight="1">
      <c r="A28" s="14"/>
      <c r="B28" s="370"/>
      <c r="C28" s="108" t="s">
        <v>249</v>
      </c>
      <c r="D28" s="344"/>
      <c r="E28" s="371"/>
      <c r="F28" s="28"/>
      <c r="G28" s="106">
        <f>IF('2a Aggregate costs'!H$15="-","-",SUM('2a Aggregate costs'!H$15,'2a Aggregate costs'!H$16,'2a Aggregate costs'!H$17,'2a Aggregate costs'!H53, '2a Aggregate costs'!H91)*'3a Demand'!$C$9+'2a Aggregate costs'!H$18)</f>
        <v>68.561535547115341</v>
      </c>
      <c r="H28" s="106">
        <f>IF('2a Aggregate costs'!I$15="-","-",SUM('2a Aggregate costs'!I$15,'2a Aggregate costs'!I$16,'2a Aggregate costs'!I$17,'2a Aggregate costs'!I53, '2a Aggregate costs'!I91)*'3a Demand'!$C$9+'2a Aggregate costs'!I$18)</f>
        <v>68.541356014491441</v>
      </c>
      <c r="I28" s="106">
        <f>IF('2a Aggregate costs'!J$15="-","-",SUM('2a Aggregate costs'!J$15,'2a Aggregate costs'!J$16,'2a Aggregate costs'!J$17,'2a Aggregate costs'!J53, '2a Aggregate costs'!J91)*'3a Demand'!$C$9+'2a Aggregate costs'!J$18)</f>
        <v>83.610526084658687</v>
      </c>
      <c r="J28" s="106">
        <f>IF('2a Aggregate costs'!K$15="-","-",SUM('2a Aggregate costs'!K$15,'2a Aggregate costs'!K$16,'2a Aggregate costs'!K$17,'2a Aggregate costs'!K53, '2a Aggregate costs'!K91)*'3a Demand'!$C$9+'2a Aggregate costs'!K$18)</f>
        <v>83.533501738419957</v>
      </c>
      <c r="K28" s="106">
        <f>IF('2a Aggregate costs'!L$15="-","-",SUM('2a Aggregate costs'!L$15,'2a Aggregate costs'!L$16,'2a Aggregate costs'!L$17,'2a Aggregate costs'!L53, '2a Aggregate costs'!L91)*'3a Demand'!$C$9+'2a Aggregate costs'!L$18)</f>
        <v>88.913467115883748</v>
      </c>
      <c r="L28" s="106">
        <f>IF('2a Aggregate costs'!M$15="-","-",SUM('2a Aggregate costs'!M$15,'2a Aggregate costs'!M$16,'2a Aggregate costs'!M$17,'2a Aggregate costs'!M53, '2a Aggregate costs'!M91)*'3a Demand'!$C$9+'2a Aggregate costs'!M$18)</f>
        <v>89.228300262933061</v>
      </c>
      <c r="M28" s="106">
        <f>IF('2a Aggregate costs'!N$15="-","-",SUM('2a Aggregate costs'!N$15,'2a Aggregate costs'!N$16,'2a Aggregate costs'!N$17,'2a Aggregate costs'!N53, '2a Aggregate costs'!N91)*'3a Demand'!$C$9+'2a Aggregate costs'!N$18)</f>
        <v>103.1975772857277</v>
      </c>
      <c r="N28" s="106">
        <f>IF('2a Aggregate costs'!O$15="-","-",SUM('2a Aggregate costs'!O$15,'2a Aggregate costs'!O$16,'2a Aggregate costs'!O$17,'2a Aggregate costs'!O53, '2a Aggregate costs'!O91)*'3a Demand'!$C$9+'2a Aggregate costs'!O$18)</f>
        <v>103.26692366239108</v>
      </c>
      <c r="O28" s="84"/>
      <c r="P28" s="106">
        <f>IF('2a Aggregate costs'!Q$15="-","-",SUM('2a Aggregate costs'!Q$15,'2a Aggregate costs'!Q$16,'2a Aggregate costs'!Q$17,'2a Aggregate costs'!Q53, '2a Aggregate costs'!Q91)*'3a Demand'!$C$9+'2a Aggregate costs'!Q$18)</f>
        <v>103.26692366239108</v>
      </c>
      <c r="Q28" s="106">
        <f>IF('2a Aggregate costs'!R$15="-","-",SUM('2a Aggregate costs'!R$15,'2a Aggregate costs'!R$16,'2a Aggregate costs'!R$17,'2a Aggregate costs'!R53, '2a Aggregate costs'!R91)*'3a Demand'!$C$9+'2a Aggregate costs'!R$18)</f>
        <v>110.39865962258104</v>
      </c>
      <c r="R28" s="106">
        <f>IF('2a Aggregate costs'!S$15="-","-",SUM('2a Aggregate costs'!S$15,'2a Aggregate costs'!S$16,'2a Aggregate costs'!S$17,'2a Aggregate costs'!S53, '2a Aggregate costs'!S91)*'3a Demand'!$C$9+'2a Aggregate costs'!S$18)</f>
        <v>111.70578352345682</v>
      </c>
      <c r="S28" s="106">
        <f>IF('2a Aggregate costs'!T$15="-","-",SUM('2a Aggregate costs'!T$15,'2a Aggregate costs'!T$16,'2a Aggregate costs'!T$17,'2a Aggregate costs'!T53, '2a Aggregate costs'!T91)*'3a Demand'!$C$9+'2a Aggregate costs'!T$18)</f>
        <v>114.90052002495398</v>
      </c>
      <c r="T28" s="106">
        <f>IF('2a Aggregate costs'!U$15="-","-",SUM('2a Aggregate costs'!U$15,'2a Aggregate costs'!U$16,'2a Aggregate costs'!U$17,'2a Aggregate costs'!U53, '2a Aggregate costs'!U91)*'3a Demand'!$C$9+'2a Aggregate costs'!U$18)</f>
        <v>114.42647410138612</v>
      </c>
      <c r="U28" s="106">
        <f>IF('2a Aggregate costs'!V$15="-","-",SUM('2a Aggregate costs'!V$15,'2a Aggregate costs'!V$16,'2a Aggregate costs'!V$17,'2a Aggregate costs'!V53, '2a Aggregate costs'!V91)*'3a Demand'!$C$9+'2a Aggregate costs'!V$18)</f>
        <v>121.06777152784824</v>
      </c>
      <c r="V28" s="106">
        <f>IF('2a Aggregate costs'!W$15="-","-",SUM('2a Aggregate costs'!W$15,'2a Aggregate costs'!W$16,'2a Aggregate costs'!W$17,'2a Aggregate costs'!W53, '2a Aggregate costs'!W91)*'3a Demand'!$C$9+'2a Aggregate costs'!W$18)</f>
        <v>120.48357221108611</v>
      </c>
      <c r="W28" s="106">
        <f>IF('2a Aggregate costs'!X$15="-","-",SUM('2a Aggregate costs'!X$15,'2a Aggregate costs'!X$16,'2a Aggregate costs'!X$17,'2a Aggregate costs'!X53, '2a Aggregate costs'!X91)*'3a Demand'!$C$9+'2a Aggregate costs'!X$18)</f>
        <v>126.59301454762269</v>
      </c>
      <c r="X28" s="84"/>
      <c r="Y28" s="106">
        <f>IF('2a Aggregate costs'!Z$15="-","-",SUM('2a Aggregate costs'!Z$15,'2a Aggregate costs'!Z$16,'2a Aggregate costs'!Z$17,'2a Aggregate costs'!Z53, '2a Aggregate costs'!Z91)*'3a Demand'!$C$9+'2a Aggregate costs'!Z$18)</f>
        <v>125.51105855929146</v>
      </c>
      <c r="Z28" s="106">
        <f>IF('2a Aggregate costs'!AA$15="-","-",SUM('2a Aggregate costs'!AA$15,'2a Aggregate costs'!AA$16,'2a Aggregate costs'!AA$17,'2a Aggregate costs'!AA53, '2a Aggregate costs'!AA91)*'3a Demand'!$C$9+'2a Aggregate costs'!AA$18)</f>
        <v>125.51105855929146</v>
      </c>
      <c r="AA28" s="106">
        <f>IF('2a Aggregate costs'!AB$15="-","-",SUM('2a Aggregate costs'!AB$15,'2a Aggregate costs'!AB$16,'2a Aggregate costs'!AB$17,'2a Aggregate costs'!AB53, '2a Aggregate costs'!AB91)*'3a Demand'!$C$9+'2a Aggregate costs'!AB$18)</f>
        <v>139.73493733164406</v>
      </c>
      <c r="AB28" s="106">
        <f>IF('2a Aggregate costs'!AC$15="-","-",SUM('2a Aggregate costs'!AC$15,'2a Aggregate costs'!AC$16,'2a Aggregate costs'!AC$17,'2a Aggregate costs'!AC53, '2a Aggregate costs'!AC91)*'3a Demand'!$C$9+'2a Aggregate costs'!AC$18)</f>
        <v>139.73493733164406</v>
      </c>
      <c r="AC28" s="106">
        <f>IF('2a Aggregate costs'!AD$15="-","-",SUM('2a Aggregate costs'!AD$15,'2a Aggregate costs'!AD$16,'2a Aggregate costs'!AD$17,'2a Aggregate costs'!AD53, '2a Aggregate costs'!AD91)*'3a Demand'!$C$9+'2a Aggregate costs'!AD$18)</f>
        <v>141.40937514983133</v>
      </c>
      <c r="AD28" s="106">
        <f>IF('2a Aggregate costs'!AE$15="-","-",SUM('2a Aggregate costs'!AE$15,'2a Aggregate costs'!AE$16,'2a Aggregate costs'!AE$17,'2a Aggregate costs'!AE53, '2a Aggregate costs'!AE91)*'3a Demand'!$C$9+'2a Aggregate costs'!AE$18)</f>
        <v>141.40937514983133</v>
      </c>
      <c r="AE28" s="106">
        <f>IF('2a Aggregate costs'!AF$15="-","-",SUM('2a Aggregate costs'!AF$15,'2a Aggregate costs'!AF$16,'2a Aggregate costs'!AF$17,'2a Aggregate costs'!AF53, '2a Aggregate costs'!AF91)*'3a Demand'!$C$9+'2a Aggregate costs'!AF$18)</f>
        <v>161.63297797400338</v>
      </c>
      <c r="AF28" s="106">
        <f>IF('2a Aggregate costs'!AG$15="-","-",SUM('2a Aggregate costs'!AG$15,'2a Aggregate costs'!AG$16,'2a Aggregate costs'!AG$17,'2a Aggregate costs'!AG53, '2a Aggregate costs'!AG91)*'3a Demand'!$C$9+'2a Aggregate costs'!AG$18)</f>
        <v>161.63297797400338</v>
      </c>
      <c r="AG28" s="106">
        <f>IF('2a Aggregate costs'!AH$15="-","-",SUM('2a Aggregate costs'!AH$15,'2a Aggregate costs'!AH$16,'2a Aggregate costs'!AH$17,'2a Aggregate costs'!AH53, '2a Aggregate costs'!AH91)*'3a Demand'!$C$9+'2a Aggregate costs'!AH$18)</f>
        <v>160.47923285375899</v>
      </c>
      <c r="AH28" s="106">
        <f>IF('2a Aggregate costs'!AI$15="-","-",SUM('2a Aggregate costs'!AI$15,'2a Aggregate costs'!AI$16,'2a Aggregate costs'!AI$17,'2a Aggregate costs'!AI53, '2a Aggregate costs'!AI91)*'3a Demand'!$C$9+'2a Aggregate costs'!AI$18)</f>
        <v>160.47923285375899</v>
      </c>
      <c r="AI28" s="106">
        <f>IF('2a Aggregate costs'!AJ$15="-","-",SUM('2a Aggregate costs'!AJ$15,'2a Aggregate costs'!AJ$16,'2a Aggregate costs'!AJ$17,'2a Aggregate costs'!AJ53, '2a Aggregate costs'!AJ91)*'3a Demand'!$C$9+'2a Aggregate costs'!AJ$18)</f>
        <v>168.34719194763008</v>
      </c>
      <c r="AJ28" s="106" t="str">
        <f>IF('2a Aggregate costs'!AK$15="-","-",SUM('2a Aggregate costs'!AK$15,'2a Aggregate costs'!AK$16,'2a Aggregate costs'!AK$17,'2a Aggregate costs'!AK53, '2a Aggregate costs'!AK91)*'3a Demand'!$C$9+'2a Aggregate costs'!AK$18)</f>
        <v>-</v>
      </c>
      <c r="AK28" s="106" t="str">
        <f>IF('2a Aggregate costs'!AL$15="-","-",SUM('2a Aggregate costs'!AL$15,'2a Aggregate costs'!AL$16,'2a Aggregate costs'!AL$17,'2a Aggregate costs'!AL53, '2a Aggregate costs'!AL91)*'3a Demand'!$C$9+'2a Aggregate costs'!AL$18)</f>
        <v>-</v>
      </c>
      <c r="AL28" s="106" t="str">
        <f>IF('2a Aggregate costs'!AM$15="-","-",SUM('2a Aggregate costs'!AM$15,'2a Aggregate costs'!AM$16,'2a Aggregate costs'!AM$17,'2a Aggregate costs'!AM53, '2a Aggregate costs'!AM91)*'3a Demand'!$C$9+'2a Aggregate costs'!AM$18)</f>
        <v>-</v>
      </c>
      <c r="AM28" s="106" t="str">
        <f>IF('2a Aggregate costs'!AN$15="-","-",SUM('2a Aggregate costs'!AN$15,'2a Aggregate costs'!AN$16,'2a Aggregate costs'!AN$17,'2a Aggregate costs'!AN53, '2a Aggregate costs'!AN91)*'3a Demand'!$C$9+'2a Aggregate costs'!AN$18)</f>
        <v>-</v>
      </c>
      <c r="AN28" s="106" t="str">
        <f>IF('2a Aggregate costs'!AO$15="-","-",SUM('2a Aggregate costs'!AO$15,'2a Aggregate costs'!AO$16,'2a Aggregate costs'!AO$17,'2a Aggregate costs'!AO53, '2a Aggregate costs'!AO91)*'3a Demand'!$C$9+'2a Aggregate costs'!AO$18)</f>
        <v>-</v>
      </c>
      <c r="AO28" s="106" t="str">
        <f>IF('2a Aggregate costs'!AP$15="-","-",SUM('2a Aggregate costs'!AP$15,'2a Aggregate costs'!AP$16,'2a Aggregate costs'!AP$17,'2a Aggregate costs'!AP53, '2a Aggregate costs'!AP91)*'3a Demand'!$C$9+'2a Aggregate costs'!AP$18)</f>
        <v>-</v>
      </c>
      <c r="AP28" s="106" t="str">
        <f>IF('2a Aggregate costs'!AQ$15="-","-",SUM('2a Aggregate costs'!AQ$15,'2a Aggregate costs'!AQ$16,'2a Aggregate costs'!AQ$17,'2a Aggregate costs'!AQ53, '2a Aggregate costs'!AQ91)*'3a Demand'!$C$9+'2a Aggregate costs'!AQ$18)</f>
        <v>-</v>
      </c>
      <c r="AQ28" s="106" t="str">
        <f>IF('2a Aggregate costs'!AR$15="-","-",SUM('2a Aggregate costs'!AR$15,'2a Aggregate costs'!AR$16,'2a Aggregate costs'!AR$17,'2a Aggregate costs'!AR53, '2a Aggregate costs'!AR91)*'3a Demand'!$C$9+'2a Aggregate costs'!AR$18)</f>
        <v>-</v>
      </c>
      <c r="AR28" s="106" t="str">
        <f>IF('2a Aggregate costs'!AS$15="-","-",SUM('2a Aggregate costs'!AS$15,'2a Aggregate costs'!AS$16,'2a Aggregate costs'!AS$17,'2a Aggregate costs'!AS53, '2a Aggregate costs'!AS91)*'3a Demand'!$C$9+'2a Aggregate costs'!AS$18)</f>
        <v>-</v>
      </c>
      <c r="AS28" s="106" t="str">
        <f>IF('2a Aggregate costs'!AT$15="-","-",SUM('2a Aggregate costs'!AT$15,'2a Aggregate costs'!AT$16,'2a Aggregate costs'!AT$17,'2a Aggregate costs'!AT53, '2a Aggregate costs'!AT91)*'3a Demand'!$C$9+'2a Aggregate costs'!AT$18)</f>
        <v>-</v>
      </c>
      <c r="AT28" s="106" t="str">
        <f>IF('2a Aggregate costs'!AU$15="-","-",SUM('2a Aggregate costs'!AU$15,'2a Aggregate costs'!AU$16,'2a Aggregate costs'!AU$17,'2a Aggregate costs'!AU53, '2a Aggregate costs'!AU91)*'3a Demand'!$C$9+'2a Aggregate costs'!AU$18)</f>
        <v>-</v>
      </c>
      <c r="AU28" s="106" t="str">
        <f>IF('2a Aggregate costs'!AV$15="-","-",SUM('2a Aggregate costs'!AV$15,'2a Aggregate costs'!AV$16,'2a Aggregate costs'!AV$17,'2a Aggregate costs'!AV53, '2a Aggregate costs'!AV91)*'3a Demand'!$C$9+'2a Aggregate costs'!AV$18)</f>
        <v>-</v>
      </c>
      <c r="AV28" s="106" t="str">
        <f>IF('2a Aggregate costs'!AW$15="-","-",SUM('2a Aggregate costs'!AW$15,'2a Aggregate costs'!AW$16,'2a Aggregate costs'!AW$17,'2a Aggregate costs'!AW53, '2a Aggregate costs'!AW91)*'3a Demand'!$C$9+'2a Aggregate costs'!AW$18)</f>
        <v>-</v>
      </c>
      <c r="AW28" s="106" t="str">
        <f>IF('2a Aggregate costs'!AX$15="-","-",SUM('2a Aggregate costs'!AX$15,'2a Aggregate costs'!AX$16,'2a Aggregate costs'!AX$17,'2a Aggregate costs'!AX53, '2a Aggregate costs'!AX91)*'3a Demand'!$C$9+'2a Aggregate costs'!AX$18)</f>
        <v>-</v>
      </c>
      <c r="AX28" s="106" t="str">
        <f>IF('2a Aggregate costs'!AY$15="-","-",SUM('2a Aggregate costs'!AY$15,'2a Aggregate costs'!AY$16,'2a Aggregate costs'!AY$17,'2a Aggregate costs'!AY53, '2a Aggregate costs'!AY91)*'3a Demand'!$C$9+'2a Aggregate costs'!AY$18)</f>
        <v>-</v>
      </c>
      <c r="AY28" s="106" t="str">
        <f>IF('2a Aggregate costs'!AZ$15="-","-",SUM('2a Aggregate costs'!AZ$15,'2a Aggregate costs'!AZ$16,'2a Aggregate costs'!AZ$17,'2a Aggregate costs'!AZ53, '2a Aggregate costs'!AZ91)*'3a Demand'!$C$9+'2a Aggregate costs'!AZ$18)</f>
        <v>-</v>
      </c>
      <c r="AZ28" s="106" t="str">
        <f>IF('2a Aggregate costs'!BA$15="-","-",SUM('2a Aggregate costs'!BA$15,'2a Aggregate costs'!BA$16,'2a Aggregate costs'!BA$17,'2a Aggregate costs'!BA53, '2a Aggregate costs'!BA91)*'3a Demand'!$C$9+'2a Aggregate costs'!BA$18)</f>
        <v>-</v>
      </c>
      <c r="BA28" s="106" t="str">
        <f>IF('2a Aggregate costs'!BB$15="-","-",SUM('2a Aggregate costs'!BB$15,'2a Aggregate costs'!BB$16,'2a Aggregate costs'!BB$17,'2a Aggregate costs'!BB53, '2a Aggregate costs'!BB91)*'3a Demand'!$C$9+'2a Aggregate costs'!BB$18)</f>
        <v>-</v>
      </c>
      <c r="BB28" s="106" t="str">
        <f>IF('2a Aggregate costs'!BC$15="-","-",SUM('2a Aggregate costs'!BC$15,'2a Aggregate costs'!BC$16,'2a Aggregate costs'!BC$17,'2a Aggregate costs'!BC53, '2a Aggregate costs'!BC91)*'3a Demand'!$C$9+'2a Aggregate costs'!BC$18)</f>
        <v>-</v>
      </c>
      <c r="BC28" s="106" t="str">
        <f>IF('2a Aggregate costs'!BD$15="-","-",SUM('2a Aggregate costs'!BD$15,'2a Aggregate costs'!BD$16,'2a Aggregate costs'!BD$17,'2a Aggregate costs'!BD53, '2a Aggregate costs'!BD91)*'3a Demand'!$C$9+'2a Aggregate costs'!BD$18)</f>
        <v>-</v>
      </c>
      <c r="BD28" s="106" t="str">
        <f>IF('2a Aggregate costs'!BE$15="-","-",SUM('2a Aggregate costs'!BE$15,'2a Aggregate costs'!BE$16,'2a Aggregate costs'!BE$17,'2a Aggregate costs'!BE53, '2a Aggregate costs'!BE91)*'3a Demand'!$C$9+'2a Aggregate costs'!BE$18)</f>
        <v>-</v>
      </c>
      <c r="BE28" s="106" t="str">
        <f>IF('2a Aggregate costs'!BF$15="-","-",SUM('2a Aggregate costs'!BF$15,'2a Aggregate costs'!BF$16,'2a Aggregate costs'!BF$17,'2a Aggregate costs'!BF53, '2a Aggregate costs'!BF91)*'3a Demand'!$C$9+'2a Aggregate costs'!BF$18)</f>
        <v>-</v>
      </c>
    </row>
    <row r="29" spans="1:57" ht="12.75" customHeight="1">
      <c r="A29" s="14"/>
      <c r="B29" s="349" t="s">
        <v>250</v>
      </c>
      <c r="C29" s="108" t="s">
        <v>235</v>
      </c>
      <c r="D29" s="344"/>
      <c r="E29" s="371"/>
      <c r="F29" s="28"/>
      <c r="G29" s="106">
        <f>IF('2a Aggregate costs'!H$21="-","-",SUM('2a Aggregate costs'!H$21,'2a Aggregate costs'!H$22,'2a Aggregate costs'!H$23,'2a Aggregate costs'!H54, '2a Aggregate costs'!H92)*'3a Demand'!$C$10+'2a Aggregate costs'!H$24)</f>
        <v>90.567117574535118</v>
      </c>
      <c r="H29" s="106">
        <f>IF('2a Aggregate costs'!I$21="-","-",SUM('2a Aggregate costs'!I$21,'2a Aggregate costs'!I$22,'2a Aggregate costs'!I$23,'2a Aggregate costs'!I54, '2a Aggregate costs'!I92)*'3a Demand'!$C$10+'2a Aggregate costs'!I$24)</f>
        <v>90.539715227948449</v>
      </c>
      <c r="I29" s="106">
        <f>IF('2a Aggregate costs'!J$21="-","-",SUM('2a Aggregate costs'!J$21,'2a Aggregate costs'!J$22,'2a Aggregate costs'!J$23,'2a Aggregate costs'!J54, '2a Aggregate costs'!J92)*'3a Demand'!$C$10+'2a Aggregate costs'!J$24)</f>
        <v>110.93375524613953</v>
      </c>
      <c r="J29" s="106">
        <f>IF('2a Aggregate costs'!K$21="-","-",SUM('2a Aggregate costs'!K$21,'2a Aggregate costs'!K$22,'2a Aggregate costs'!K$23,'2a Aggregate costs'!K54, '2a Aggregate costs'!K92)*'3a Demand'!$C$10+'2a Aggregate costs'!K$24)</f>
        <v>110.82956935883448</v>
      </c>
      <c r="K29" s="106">
        <f>IF('2a Aggregate costs'!L$21="-","-",SUM('2a Aggregate costs'!L$21,'2a Aggregate costs'!L$22,'2a Aggregate costs'!L$23,'2a Aggregate costs'!L54, '2a Aggregate costs'!L92)*'3a Demand'!$C$10+'2a Aggregate costs'!L$24)</f>
        <v>118.09032386370301</v>
      </c>
      <c r="L29" s="106">
        <f>IF('2a Aggregate costs'!M$21="-","-",SUM('2a Aggregate costs'!M$21,'2a Aggregate costs'!M$22,'2a Aggregate costs'!M$23,'2a Aggregate costs'!M54, '2a Aggregate costs'!M92)*'3a Demand'!$C$10+'2a Aggregate costs'!M$24)</f>
        <v>118.51679614989217</v>
      </c>
      <c r="M29" s="106">
        <f>IF('2a Aggregate costs'!N$21="-","-",SUM('2a Aggregate costs'!N$21,'2a Aggregate costs'!N$22,'2a Aggregate costs'!N$23,'2a Aggregate costs'!N54, '2a Aggregate costs'!N92)*'3a Demand'!$C$10+'2a Aggregate costs'!N$24)</f>
        <v>137.28103747432181</v>
      </c>
      <c r="N29" s="106">
        <f>IF('2a Aggregate costs'!O$21="-","-",SUM('2a Aggregate costs'!O$21,'2a Aggregate costs'!O$22,'2a Aggregate costs'!O$23,'2a Aggregate costs'!O54, '2a Aggregate costs'!O92)*'3a Demand'!$C$10+'2a Aggregate costs'!O$24)</f>
        <v>137.37474822713054</v>
      </c>
      <c r="O29" s="84"/>
      <c r="P29" s="106">
        <f>IF('2a Aggregate costs'!Q$21="-","-",SUM('2a Aggregate costs'!Q$21,'2a Aggregate costs'!Q$22,'2a Aggregate costs'!Q$23,'2a Aggregate costs'!Q54, '2a Aggregate costs'!Q92)*'3a Demand'!$C$10+'2a Aggregate costs'!Q$24)</f>
        <v>137.37474822713054</v>
      </c>
      <c r="Q29" s="106">
        <f>IF('2a Aggregate costs'!R$21="-","-",SUM('2a Aggregate costs'!R$21,'2a Aggregate costs'!R$22,'2a Aggregate costs'!R$23,'2a Aggregate costs'!R54, '2a Aggregate costs'!R92)*'3a Demand'!$C$10+'2a Aggregate costs'!R$24)</f>
        <v>146.98247069035597</v>
      </c>
      <c r="R29" s="106">
        <f>IF('2a Aggregate costs'!S$21="-","-",SUM('2a Aggregate costs'!S$21,'2a Aggregate costs'!S$22,'2a Aggregate costs'!S$23,'2a Aggregate costs'!S54, '2a Aggregate costs'!S92)*'3a Demand'!$C$10+'2a Aggregate costs'!S$24)</f>
        <v>148.78953098726072</v>
      </c>
      <c r="S29" s="106">
        <f>IF('2a Aggregate costs'!T$21="-","-",SUM('2a Aggregate costs'!T$21,'2a Aggregate costs'!T$22,'2a Aggregate costs'!T$23,'2a Aggregate costs'!T54, '2a Aggregate costs'!T92)*'3a Demand'!$C$10+'2a Aggregate costs'!T$24)</f>
        <v>153.05757283847046</v>
      </c>
      <c r="T29" s="106">
        <f>IF('2a Aggregate costs'!U$21="-","-",SUM('2a Aggregate costs'!U$21,'2a Aggregate costs'!U$22,'2a Aggregate costs'!U$23,'2a Aggregate costs'!U54, '2a Aggregate costs'!U92)*'3a Demand'!$C$10+'2a Aggregate costs'!U$24)</f>
        <v>152.51322827949241</v>
      </c>
      <c r="U29" s="106">
        <f>IF('2a Aggregate costs'!V$21="-","-",SUM('2a Aggregate costs'!V$21,'2a Aggregate costs'!V$22,'2a Aggregate costs'!V$23,'2a Aggregate costs'!V54, '2a Aggregate costs'!V92)*'3a Demand'!$C$10+'2a Aggregate costs'!V$24)</f>
        <v>161.48084871216054</v>
      </c>
      <c r="V29" s="106">
        <f>IF('2a Aggregate costs'!W$21="-","-",SUM('2a Aggregate costs'!W$21,'2a Aggregate costs'!W$22,'2a Aggregate costs'!W$23,'2a Aggregate costs'!W54, '2a Aggregate costs'!W92)*'3a Demand'!$C$10+'2a Aggregate costs'!W$24)</f>
        <v>160.72410222778456</v>
      </c>
      <c r="W29" s="106">
        <f>IF('2a Aggregate costs'!X$21="-","-",SUM('2a Aggregate costs'!X$21,'2a Aggregate costs'!X$22,'2a Aggregate costs'!X$23,'2a Aggregate costs'!X54, '2a Aggregate costs'!X92)*'3a Demand'!$C$10+'2a Aggregate costs'!X$24)</f>
        <v>168.0685826419278</v>
      </c>
      <c r="X29" s="84"/>
      <c r="Y29" s="106">
        <f>IF('2a Aggregate costs'!Z$21="-","-",SUM('2a Aggregate costs'!Z$21,'2a Aggregate costs'!Z$22,'2a Aggregate costs'!Z$23,'2a Aggregate costs'!Z54, '2a Aggregate costs'!Z92)*'3a Demand'!$C$10+'2a Aggregate costs'!Z$24)</f>
        <v>166.4986566806993</v>
      </c>
      <c r="Z29" s="106">
        <f>IF('2a Aggregate costs'!AA$21="-","-",SUM('2a Aggregate costs'!AA$21,'2a Aggregate costs'!AA$22,'2a Aggregate costs'!AA$23,'2a Aggregate costs'!AA54, '2a Aggregate costs'!AA92)*'3a Demand'!$C$10+'2a Aggregate costs'!AA$24)</f>
        <v>166.4986566806993</v>
      </c>
      <c r="AA29" s="106">
        <f>IF('2a Aggregate costs'!AB$21="-","-",SUM('2a Aggregate costs'!AB$21,'2a Aggregate costs'!AB$22,'2a Aggregate costs'!AB$23,'2a Aggregate costs'!AB54, '2a Aggregate costs'!AB92)*'3a Demand'!$C$10+'2a Aggregate costs'!AB$24)</f>
        <v>185.65371798796323</v>
      </c>
      <c r="AB29" s="106">
        <f>IF('2a Aggregate costs'!AC$21="-","-",SUM('2a Aggregate costs'!AC$21,'2a Aggregate costs'!AC$22,'2a Aggregate costs'!AC$23,'2a Aggregate costs'!AC54, '2a Aggregate costs'!AC92)*'3a Demand'!$C$10+'2a Aggregate costs'!AC$24)</f>
        <v>185.65371798796323</v>
      </c>
      <c r="AC29" s="106">
        <f>IF('2a Aggregate costs'!AD$21="-","-",SUM('2a Aggregate costs'!AD$21,'2a Aggregate costs'!AD$22,'2a Aggregate costs'!AD$23,'2a Aggregate costs'!AD54, '2a Aggregate costs'!AD92)*'3a Demand'!$C$10+'2a Aggregate costs'!AD$24)</f>
        <v>187.92345902355325</v>
      </c>
      <c r="AD29" s="106">
        <f>IF('2a Aggregate costs'!AE$21="-","-",SUM('2a Aggregate costs'!AE$21,'2a Aggregate costs'!AE$22,'2a Aggregate costs'!AE$23,'2a Aggregate costs'!AE54, '2a Aggregate costs'!AE92)*'3a Demand'!$C$10+'2a Aggregate costs'!AE$24)</f>
        <v>187.92345902355325</v>
      </c>
      <c r="AE29" s="106">
        <f>IF('2a Aggregate costs'!AF$21="-","-",SUM('2a Aggregate costs'!AF$21,'2a Aggregate costs'!AF$22,'2a Aggregate costs'!AF$23,'2a Aggregate costs'!AF54, '2a Aggregate costs'!AF92)*'3a Demand'!$C$10+'2a Aggregate costs'!AF$24)</f>
        <v>215.11200985901718</v>
      </c>
      <c r="AF29" s="106">
        <f>IF('2a Aggregate costs'!AG$21="-","-",SUM('2a Aggregate costs'!AG$21,'2a Aggregate costs'!AG$22,'2a Aggregate costs'!AG$23,'2a Aggregate costs'!AG54, '2a Aggregate costs'!AG92)*'3a Demand'!$C$10+'2a Aggregate costs'!AG$24)</f>
        <v>215.11200985901718</v>
      </c>
      <c r="AG29" s="106">
        <f>IF('2a Aggregate costs'!AH$21="-","-",SUM('2a Aggregate costs'!AH$21,'2a Aggregate costs'!AH$22,'2a Aggregate costs'!AH$23,'2a Aggregate costs'!AH54, '2a Aggregate costs'!AH92)*'3a Demand'!$C$10+'2a Aggregate costs'!AH$24)</f>
        <v>213.5486878786254</v>
      </c>
      <c r="AH29" s="106">
        <f>IF('2a Aggregate costs'!AI$21="-","-",SUM('2a Aggregate costs'!AI$21,'2a Aggregate costs'!AI$22,'2a Aggregate costs'!AI$23,'2a Aggregate costs'!AI54, '2a Aggregate costs'!AI92)*'3a Demand'!$C$10+'2a Aggregate costs'!AI$24)</f>
        <v>213.5486878786254</v>
      </c>
      <c r="AI29" s="106">
        <f>IF('2a Aggregate costs'!AJ$21="-","-",SUM('2a Aggregate costs'!AJ$21,'2a Aggregate costs'!AJ$22,'2a Aggregate costs'!AJ$23,'2a Aggregate costs'!AJ54, '2a Aggregate costs'!AJ92)*'3a Demand'!$C$10+'2a Aggregate costs'!AJ$24)</f>
        <v>224.5855323956273</v>
      </c>
      <c r="AJ29" s="106" t="str">
        <f>IF('2a Aggregate costs'!AK$21="-","-",SUM('2a Aggregate costs'!AK$21,'2a Aggregate costs'!AK$22,'2a Aggregate costs'!AK$23,'2a Aggregate costs'!AK54, '2a Aggregate costs'!AK92)*'3a Demand'!$C$10+'2a Aggregate costs'!AK$24)</f>
        <v>-</v>
      </c>
      <c r="AK29" s="106" t="str">
        <f>IF('2a Aggregate costs'!AL$21="-","-",SUM('2a Aggregate costs'!AL$21,'2a Aggregate costs'!AL$22,'2a Aggregate costs'!AL$23,'2a Aggregate costs'!AL54, '2a Aggregate costs'!AL92)*'3a Demand'!$C$10+'2a Aggregate costs'!AL$24)</f>
        <v>-</v>
      </c>
      <c r="AL29" s="106" t="str">
        <f>IF('2a Aggregate costs'!AM$21="-","-",SUM('2a Aggregate costs'!AM$21,'2a Aggregate costs'!AM$22,'2a Aggregate costs'!AM$23,'2a Aggregate costs'!AM54, '2a Aggregate costs'!AM92)*'3a Demand'!$C$10+'2a Aggregate costs'!AM$24)</f>
        <v>-</v>
      </c>
      <c r="AM29" s="106" t="str">
        <f>IF('2a Aggregate costs'!AN$21="-","-",SUM('2a Aggregate costs'!AN$21,'2a Aggregate costs'!AN$22,'2a Aggregate costs'!AN$23,'2a Aggregate costs'!AN54, '2a Aggregate costs'!AN92)*'3a Demand'!$C$10+'2a Aggregate costs'!AN$24)</f>
        <v>-</v>
      </c>
      <c r="AN29" s="106" t="str">
        <f>IF('2a Aggregate costs'!AO$21="-","-",SUM('2a Aggregate costs'!AO$21,'2a Aggregate costs'!AO$22,'2a Aggregate costs'!AO$23,'2a Aggregate costs'!AO54, '2a Aggregate costs'!AO92)*'3a Demand'!$C$10+'2a Aggregate costs'!AO$24)</f>
        <v>-</v>
      </c>
      <c r="AO29" s="106" t="str">
        <f>IF('2a Aggregate costs'!AP$21="-","-",SUM('2a Aggregate costs'!AP$21,'2a Aggregate costs'!AP$22,'2a Aggregate costs'!AP$23,'2a Aggregate costs'!AP54, '2a Aggregate costs'!AP92)*'3a Demand'!$C$10+'2a Aggregate costs'!AP$24)</f>
        <v>-</v>
      </c>
      <c r="AP29" s="106" t="str">
        <f>IF('2a Aggregate costs'!AQ$21="-","-",SUM('2a Aggregate costs'!AQ$21,'2a Aggregate costs'!AQ$22,'2a Aggregate costs'!AQ$23,'2a Aggregate costs'!AQ54, '2a Aggregate costs'!AQ92)*'3a Demand'!$C$10+'2a Aggregate costs'!AQ$24)</f>
        <v>-</v>
      </c>
      <c r="AQ29" s="106" t="str">
        <f>IF('2a Aggregate costs'!AR$21="-","-",SUM('2a Aggregate costs'!AR$21,'2a Aggregate costs'!AR$22,'2a Aggregate costs'!AR$23,'2a Aggregate costs'!AR54, '2a Aggregate costs'!AR92)*'3a Demand'!$C$10+'2a Aggregate costs'!AR$24)</f>
        <v>-</v>
      </c>
      <c r="AR29" s="106" t="str">
        <f>IF('2a Aggregate costs'!AS$21="-","-",SUM('2a Aggregate costs'!AS$21,'2a Aggregate costs'!AS$22,'2a Aggregate costs'!AS$23,'2a Aggregate costs'!AS54, '2a Aggregate costs'!AS92)*'3a Demand'!$C$10+'2a Aggregate costs'!AS$24)</f>
        <v>-</v>
      </c>
      <c r="AS29" s="106" t="str">
        <f>IF('2a Aggregate costs'!AT$21="-","-",SUM('2a Aggregate costs'!AT$21,'2a Aggregate costs'!AT$22,'2a Aggregate costs'!AT$23,'2a Aggregate costs'!AT54, '2a Aggregate costs'!AT92)*'3a Demand'!$C$10+'2a Aggregate costs'!AT$24)</f>
        <v>-</v>
      </c>
      <c r="AT29" s="106" t="str">
        <f>IF('2a Aggregate costs'!AU$21="-","-",SUM('2a Aggregate costs'!AU$21,'2a Aggregate costs'!AU$22,'2a Aggregate costs'!AU$23,'2a Aggregate costs'!AU54, '2a Aggregate costs'!AU92)*'3a Demand'!$C$10+'2a Aggregate costs'!AU$24)</f>
        <v>-</v>
      </c>
      <c r="AU29" s="106" t="str">
        <f>IF('2a Aggregate costs'!AV$21="-","-",SUM('2a Aggregate costs'!AV$21,'2a Aggregate costs'!AV$22,'2a Aggregate costs'!AV$23,'2a Aggregate costs'!AV54, '2a Aggregate costs'!AV92)*'3a Demand'!$C$10+'2a Aggregate costs'!AV$24)</f>
        <v>-</v>
      </c>
      <c r="AV29" s="106" t="str">
        <f>IF('2a Aggregate costs'!AW$21="-","-",SUM('2a Aggregate costs'!AW$21,'2a Aggregate costs'!AW$22,'2a Aggregate costs'!AW$23,'2a Aggregate costs'!AW54, '2a Aggregate costs'!AW92)*'3a Demand'!$C$10+'2a Aggregate costs'!AW$24)</f>
        <v>-</v>
      </c>
      <c r="AW29" s="106" t="str">
        <f>IF('2a Aggregate costs'!AX$21="-","-",SUM('2a Aggregate costs'!AX$21,'2a Aggregate costs'!AX$22,'2a Aggregate costs'!AX$23,'2a Aggregate costs'!AX54, '2a Aggregate costs'!AX92)*'3a Demand'!$C$10+'2a Aggregate costs'!AX$24)</f>
        <v>-</v>
      </c>
      <c r="AX29" s="106" t="str">
        <f>IF('2a Aggregate costs'!AY$21="-","-",SUM('2a Aggregate costs'!AY$21,'2a Aggregate costs'!AY$22,'2a Aggregate costs'!AY$23,'2a Aggregate costs'!AY54, '2a Aggregate costs'!AY92)*'3a Demand'!$C$10+'2a Aggregate costs'!AY$24)</f>
        <v>-</v>
      </c>
      <c r="AY29" s="106" t="str">
        <f>IF('2a Aggregate costs'!AZ$21="-","-",SUM('2a Aggregate costs'!AZ$21,'2a Aggregate costs'!AZ$22,'2a Aggregate costs'!AZ$23,'2a Aggregate costs'!AZ54, '2a Aggregate costs'!AZ92)*'3a Demand'!$C$10+'2a Aggregate costs'!AZ$24)</f>
        <v>-</v>
      </c>
      <c r="AZ29" s="106" t="str">
        <f>IF('2a Aggregate costs'!BA$21="-","-",SUM('2a Aggregate costs'!BA$21,'2a Aggregate costs'!BA$22,'2a Aggregate costs'!BA$23,'2a Aggregate costs'!BA54, '2a Aggregate costs'!BA92)*'3a Demand'!$C$10+'2a Aggregate costs'!BA$24)</f>
        <v>-</v>
      </c>
      <c r="BA29" s="106" t="str">
        <f>IF('2a Aggregate costs'!BB$21="-","-",SUM('2a Aggregate costs'!BB$21,'2a Aggregate costs'!BB$22,'2a Aggregate costs'!BB$23,'2a Aggregate costs'!BB54, '2a Aggregate costs'!BB92)*'3a Demand'!$C$10+'2a Aggregate costs'!BB$24)</f>
        <v>-</v>
      </c>
      <c r="BB29" s="106" t="str">
        <f>IF('2a Aggregate costs'!BC$21="-","-",SUM('2a Aggregate costs'!BC$21,'2a Aggregate costs'!BC$22,'2a Aggregate costs'!BC$23,'2a Aggregate costs'!BC54, '2a Aggregate costs'!BC92)*'3a Demand'!$C$10+'2a Aggregate costs'!BC$24)</f>
        <v>-</v>
      </c>
      <c r="BC29" s="106" t="str">
        <f>IF('2a Aggregate costs'!BD$21="-","-",SUM('2a Aggregate costs'!BD$21,'2a Aggregate costs'!BD$22,'2a Aggregate costs'!BD$23,'2a Aggregate costs'!BD54, '2a Aggregate costs'!BD92)*'3a Demand'!$C$10+'2a Aggregate costs'!BD$24)</f>
        <v>-</v>
      </c>
      <c r="BD29" s="106" t="str">
        <f>IF('2a Aggregate costs'!BE$21="-","-",SUM('2a Aggregate costs'!BE$21,'2a Aggregate costs'!BE$22,'2a Aggregate costs'!BE$23,'2a Aggregate costs'!BE54, '2a Aggregate costs'!BE92)*'3a Demand'!$C$10+'2a Aggregate costs'!BE$24)</f>
        <v>-</v>
      </c>
      <c r="BE29" s="106" t="str">
        <f>IF('2a Aggregate costs'!BF$21="-","-",SUM('2a Aggregate costs'!BF$21,'2a Aggregate costs'!BF$22,'2a Aggregate costs'!BF$23,'2a Aggregate costs'!BF54, '2a Aggregate costs'!BF92)*'3a Demand'!$C$10+'2a Aggregate costs'!BF$24)</f>
        <v>-</v>
      </c>
    </row>
    <row r="30" spans="1:57" ht="12.75" customHeight="1">
      <c r="A30" s="14"/>
      <c r="B30" s="350"/>
      <c r="C30" s="108" t="s">
        <v>237</v>
      </c>
      <c r="D30" s="344"/>
      <c r="E30" s="371"/>
      <c r="F30" s="28"/>
      <c r="G30" s="106">
        <f>IF('2a Aggregate costs'!H$21="-","-",SUM('2a Aggregate costs'!H$21,'2a Aggregate costs'!H$22,'2a Aggregate costs'!H$23,'2a Aggregate costs'!H55, '2a Aggregate costs'!H93)*'3a Demand'!$C$10+'2a Aggregate costs'!H$24)</f>
        <v>90.54609019473989</v>
      </c>
      <c r="H30" s="106">
        <f>IF('2a Aggregate costs'!I$21="-","-",SUM('2a Aggregate costs'!I$21,'2a Aggregate costs'!I$22,'2a Aggregate costs'!I$23,'2a Aggregate costs'!I55, '2a Aggregate costs'!I93)*'3a Demand'!$C$10+'2a Aggregate costs'!I$24)</f>
        <v>90.519025051486423</v>
      </c>
      <c r="I30" s="106">
        <f>IF('2a Aggregate costs'!J$21="-","-",SUM('2a Aggregate costs'!J$21,'2a Aggregate costs'!J$22,'2a Aggregate costs'!J$23,'2a Aggregate costs'!J55, '2a Aggregate costs'!J93)*'3a Demand'!$C$10+'2a Aggregate costs'!J$24)</f>
        <v>110.91256850544242</v>
      </c>
      <c r="J30" s="106">
        <f>IF('2a Aggregate costs'!K$21="-","-",SUM('2a Aggregate costs'!K$21,'2a Aggregate costs'!K$22,'2a Aggregate costs'!K$23,'2a Aggregate costs'!K55, '2a Aggregate costs'!K93)*'3a Demand'!$C$10+'2a Aggregate costs'!K$24)</f>
        <v>110.80746473084288</v>
      </c>
      <c r="K30" s="106">
        <f>IF('2a Aggregate costs'!L$21="-","-",SUM('2a Aggregate costs'!L$21,'2a Aggregate costs'!L$22,'2a Aggregate costs'!L$23,'2a Aggregate costs'!L55, '2a Aggregate costs'!L93)*'3a Demand'!$C$10+'2a Aggregate costs'!L$24)</f>
        <v>118.06782135240756</v>
      </c>
      <c r="L30" s="106">
        <f>IF('2a Aggregate costs'!M$21="-","-",SUM('2a Aggregate costs'!M$21,'2a Aggregate costs'!M$22,'2a Aggregate costs'!M$23,'2a Aggregate costs'!M55, '2a Aggregate costs'!M93)*'3a Demand'!$C$10+'2a Aggregate costs'!M$24)</f>
        <v>118.49470394613698</v>
      </c>
      <c r="M30" s="106">
        <f>IF('2a Aggregate costs'!N$21="-","-",SUM('2a Aggregate costs'!N$21,'2a Aggregate costs'!N$22,'2a Aggregate costs'!N$23,'2a Aggregate costs'!N55, '2a Aggregate costs'!N93)*'3a Demand'!$C$10+'2a Aggregate costs'!N$24)</f>
        <v>137.26969325567961</v>
      </c>
      <c r="N30" s="106">
        <f>IF('2a Aggregate costs'!O$21="-","-",SUM('2a Aggregate costs'!O$21,'2a Aggregate costs'!O$22,'2a Aggregate costs'!O$23,'2a Aggregate costs'!O55, '2a Aggregate costs'!O93)*'3a Demand'!$C$10+'2a Aggregate costs'!O$24)</f>
        <v>137.36315456476859</v>
      </c>
      <c r="O30" s="84"/>
      <c r="P30" s="106">
        <f>IF('2a Aggregate costs'!Q$21="-","-",SUM('2a Aggregate costs'!Q$21,'2a Aggregate costs'!Q$22,'2a Aggregate costs'!Q$23,'2a Aggregate costs'!Q55, '2a Aggregate costs'!Q93)*'3a Demand'!$C$10+'2a Aggregate costs'!Q$24)</f>
        <v>137.36315456476859</v>
      </c>
      <c r="Q30" s="106">
        <f>IF('2a Aggregate costs'!R$21="-","-",SUM('2a Aggregate costs'!R$21,'2a Aggregate costs'!R$22,'2a Aggregate costs'!R$23,'2a Aggregate costs'!R55, '2a Aggregate costs'!R93)*'3a Demand'!$C$10+'2a Aggregate costs'!R$24)</f>
        <v>146.96230604572821</v>
      </c>
      <c r="R30" s="106">
        <f>IF('2a Aggregate costs'!S$21="-","-",SUM('2a Aggregate costs'!S$21,'2a Aggregate costs'!S$22,'2a Aggregate costs'!S$23,'2a Aggregate costs'!S55, '2a Aggregate costs'!S93)*'3a Demand'!$C$10+'2a Aggregate costs'!S$24)</f>
        <v>148.76874688451312</v>
      </c>
      <c r="S30" s="106">
        <f>IF('2a Aggregate costs'!T$21="-","-",SUM('2a Aggregate costs'!T$21,'2a Aggregate costs'!T$22,'2a Aggregate costs'!T$23,'2a Aggregate costs'!T55, '2a Aggregate costs'!T93)*'3a Demand'!$C$10+'2a Aggregate costs'!T$24)</f>
        <v>153.03761316947248</v>
      </c>
      <c r="T30" s="106">
        <f>IF('2a Aggregate costs'!U$21="-","-",SUM('2a Aggregate costs'!U$21,'2a Aggregate costs'!U$22,'2a Aggregate costs'!U$23,'2a Aggregate costs'!U55, '2a Aggregate costs'!U93)*'3a Demand'!$C$10+'2a Aggregate costs'!U$24)</f>
        <v>152.49081670836932</v>
      </c>
      <c r="U30" s="106">
        <f>IF('2a Aggregate costs'!V$21="-","-",SUM('2a Aggregate costs'!V$21,'2a Aggregate costs'!V$22,'2a Aggregate costs'!V$23,'2a Aggregate costs'!V55, '2a Aggregate costs'!V93)*'3a Demand'!$C$10+'2a Aggregate costs'!V$24)</f>
        <v>161.44950082969834</v>
      </c>
      <c r="V30" s="106">
        <f>IF('2a Aggregate costs'!W$21="-","-",SUM('2a Aggregate costs'!W$21,'2a Aggregate costs'!W$22,'2a Aggregate costs'!W$23,'2a Aggregate costs'!W55, '2a Aggregate costs'!W93)*'3a Demand'!$C$10+'2a Aggregate costs'!W$24)</f>
        <v>160.69485302841051</v>
      </c>
      <c r="W30" s="106">
        <f>IF('2a Aggregate costs'!X$21="-","-",SUM('2a Aggregate costs'!X$21,'2a Aggregate costs'!X$22,'2a Aggregate costs'!X$23,'2a Aggregate costs'!X55, '2a Aggregate costs'!X93)*'3a Demand'!$C$10+'2a Aggregate costs'!X$24)</f>
        <v>168.03133237582864</v>
      </c>
      <c r="X30" s="84"/>
      <c r="Y30" s="106">
        <f>IF('2a Aggregate costs'!Z$21="-","-",SUM('2a Aggregate costs'!Z$21,'2a Aggregate costs'!Z$22,'2a Aggregate costs'!Z$23,'2a Aggregate costs'!Z55, '2a Aggregate costs'!Z93)*'3a Demand'!$C$10+'2a Aggregate costs'!Z$24)</f>
        <v>166.46231249158026</v>
      </c>
      <c r="Z30" s="106">
        <f>IF('2a Aggregate costs'!AA$21="-","-",SUM('2a Aggregate costs'!AA$21,'2a Aggregate costs'!AA$22,'2a Aggregate costs'!AA$23,'2a Aggregate costs'!AA55, '2a Aggregate costs'!AA93)*'3a Demand'!$C$10+'2a Aggregate costs'!AA$24)</f>
        <v>166.46231249158026</v>
      </c>
      <c r="AA30" s="106">
        <f>IF('2a Aggregate costs'!AB$21="-","-",SUM('2a Aggregate costs'!AB$21,'2a Aggregate costs'!AB$22,'2a Aggregate costs'!AB$23,'2a Aggregate costs'!AB55, '2a Aggregate costs'!AB93)*'3a Demand'!$C$10+'2a Aggregate costs'!AB$24)</f>
        <v>185.62461706082144</v>
      </c>
      <c r="AB30" s="106">
        <f>IF('2a Aggregate costs'!AC$21="-","-",SUM('2a Aggregate costs'!AC$21,'2a Aggregate costs'!AC$22,'2a Aggregate costs'!AC$23,'2a Aggregate costs'!AC55, '2a Aggregate costs'!AC93)*'3a Demand'!$C$10+'2a Aggregate costs'!AC$24)</f>
        <v>185.62461706082144</v>
      </c>
      <c r="AC30" s="106">
        <f>IF('2a Aggregate costs'!AD$21="-","-",SUM('2a Aggregate costs'!AD$21,'2a Aggregate costs'!AD$22,'2a Aggregate costs'!AD$23,'2a Aggregate costs'!AD55, '2a Aggregate costs'!AD93)*'3a Demand'!$C$10+'2a Aggregate costs'!AD$24)</f>
        <v>187.89661327989091</v>
      </c>
      <c r="AD30" s="106">
        <f>IF('2a Aggregate costs'!AE$21="-","-",SUM('2a Aggregate costs'!AE$21,'2a Aggregate costs'!AE$22,'2a Aggregate costs'!AE$23,'2a Aggregate costs'!AE55, '2a Aggregate costs'!AE93)*'3a Demand'!$C$10+'2a Aggregate costs'!AE$24)</f>
        <v>187.89661327989091</v>
      </c>
      <c r="AE30" s="106">
        <f>IF('2a Aggregate costs'!AF$21="-","-",SUM('2a Aggregate costs'!AF$21,'2a Aggregate costs'!AF$22,'2a Aggregate costs'!AF$23,'2a Aggregate costs'!AF55, '2a Aggregate costs'!AF93)*'3a Demand'!$C$10+'2a Aggregate costs'!AF$24)</f>
        <v>215.07669004030572</v>
      </c>
      <c r="AF30" s="106">
        <f>IF('2a Aggregate costs'!AG$21="-","-",SUM('2a Aggregate costs'!AG$21,'2a Aggregate costs'!AG$22,'2a Aggregate costs'!AG$23,'2a Aggregate costs'!AG55, '2a Aggregate costs'!AG93)*'3a Demand'!$C$10+'2a Aggregate costs'!AG$24)</f>
        <v>215.07669004030572</v>
      </c>
      <c r="AG30" s="106">
        <f>IF('2a Aggregate costs'!AH$21="-","-",SUM('2a Aggregate costs'!AH$21,'2a Aggregate costs'!AH$22,'2a Aggregate costs'!AH$23,'2a Aggregate costs'!AH55, '2a Aggregate costs'!AH93)*'3a Demand'!$C$10+'2a Aggregate costs'!AH$24)</f>
        <v>213.51633204389887</v>
      </c>
      <c r="AH30" s="106">
        <f>IF('2a Aggregate costs'!AI$21="-","-",SUM('2a Aggregate costs'!AI$21,'2a Aggregate costs'!AI$22,'2a Aggregate costs'!AI$23,'2a Aggregate costs'!AI55, '2a Aggregate costs'!AI93)*'3a Demand'!$C$10+'2a Aggregate costs'!AI$24)</f>
        <v>213.51633204389887</v>
      </c>
      <c r="AI30" s="106">
        <f>IF('2a Aggregate costs'!AJ$21="-","-",SUM('2a Aggregate costs'!AJ$21,'2a Aggregate costs'!AJ$22,'2a Aggregate costs'!AJ$23,'2a Aggregate costs'!AJ55, '2a Aggregate costs'!AJ93)*'3a Demand'!$C$10+'2a Aggregate costs'!AJ$24)</f>
        <v>224.47804058776973</v>
      </c>
      <c r="AJ30" s="106" t="str">
        <f>IF('2a Aggregate costs'!AK$21="-","-",SUM('2a Aggregate costs'!AK$21,'2a Aggregate costs'!AK$22,'2a Aggregate costs'!AK$23,'2a Aggregate costs'!AK55, '2a Aggregate costs'!AK93)*'3a Demand'!$C$10+'2a Aggregate costs'!AK$24)</f>
        <v>-</v>
      </c>
      <c r="AK30" s="106" t="str">
        <f>IF('2a Aggregate costs'!AL$21="-","-",SUM('2a Aggregate costs'!AL$21,'2a Aggregate costs'!AL$22,'2a Aggregate costs'!AL$23,'2a Aggregate costs'!AL55, '2a Aggregate costs'!AL93)*'3a Demand'!$C$10+'2a Aggregate costs'!AL$24)</f>
        <v>-</v>
      </c>
      <c r="AL30" s="106" t="str">
        <f>IF('2a Aggregate costs'!AM$21="-","-",SUM('2a Aggregate costs'!AM$21,'2a Aggregate costs'!AM$22,'2a Aggregate costs'!AM$23,'2a Aggregate costs'!AM55, '2a Aggregate costs'!AM93)*'3a Demand'!$C$10+'2a Aggregate costs'!AM$24)</f>
        <v>-</v>
      </c>
      <c r="AM30" s="106" t="str">
        <f>IF('2a Aggregate costs'!AN$21="-","-",SUM('2a Aggregate costs'!AN$21,'2a Aggregate costs'!AN$22,'2a Aggregate costs'!AN$23,'2a Aggregate costs'!AN55, '2a Aggregate costs'!AN93)*'3a Demand'!$C$10+'2a Aggregate costs'!AN$24)</f>
        <v>-</v>
      </c>
      <c r="AN30" s="106" t="str">
        <f>IF('2a Aggregate costs'!AO$21="-","-",SUM('2a Aggregate costs'!AO$21,'2a Aggregate costs'!AO$22,'2a Aggregate costs'!AO$23,'2a Aggregate costs'!AO55, '2a Aggregate costs'!AO93)*'3a Demand'!$C$10+'2a Aggregate costs'!AO$24)</f>
        <v>-</v>
      </c>
      <c r="AO30" s="106" t="str">
        <f>IF('2a Aggregate costs'!AP$21="-","-",SUM('2a Aggregate costs'!AP$21,'2a Aggregate costs'!AP$22,'2a Aggregate costs'!AP$23,'2a Aggregate costs'!AP55, '2a Aggregate costs'!AP93)*'3a Demand'!$C$10+'2a Aggregate costs'!AP$24)</f>
        <v>-</v>
      </c>
      <c r="AP30" s="106" t="str">
        <f>IF('2a Aggregate costs'!AQ$21="-","-",SUM('2a Aggregate costs'!AQ$21,'2a Aggregate costs'!AQ$22,'2a Aggregate costs'!AQ$23,'2a Aggregate costs'!AQ55, '2a Aggregate costs'!AQ93)*'3a Demand'!$C$10+'2a Aggregate costs'!AQ$24)</f>
        <v>-</v>
      </c>
      <c r="AQ30" s="106" t="str">
        <f>IF('2a Aggregate costs'!AR$21="-","-",SUM('2a Aggregate costs'!AR$21,'2a Aggregate costs'!AR$22,'2a Aggregate costs'!AR$23,'2a Aggregate costs'!AR55, '2a Aggregate costs'!AR93)*'3a Demand'!$C$10+'2a Aggregate costs'!AR$24)</f>
        <v>-</v>
      </c>
      <c r="AR30" s="106" t="str">
        <f>IF('2a Aggregate costs'!AS$21="-","-",SUM('2a Aggregate costs'!AS$21,'2a Aggregate costs'!AS$22,'2a Aggregate costs'!AS$23,'2a Aggregate costs'!AS55, '2a Aggregate costs'!AS93)*'3a Demand'!$C$10+'2a Aggregate costs'!AS$24)</f>
        <v>-</v>
      </c>
      <c r="AS30" s="106" t="str">
        <f>IF('2a Aggregate costs'!AT$21="-","-",SUM('2a Aggregate costs'!AT$21,'2a Aggregate costs'!AT$22,'2a Aggregate costs'!AT$23,'2a Aggregate costs'!AT55, '2a Aggregate costs'!AT93)*'3a Demand'!$C$10+'2a Aggregate costs'!AT$24)</f>
        <v>-</v>
      </c>
      <c r="AT30" s="106" t="str">
        <f>IF('2a Aggregate costs'!AU$21="-","-",SUM('2a Aggregate costs'!AU$21,'2a Aggregate costs'!AU$22,'2a Aggregate costs'!AU$23,'2a Aggregate costs'!AU55, '2a Aggregate costs'!AU93)*'3a Demand'!$C$10+'2a Aggregate costs'!AU$24)</f>
        <v>-</v>
      </c>
      <c r="AU30" s="106" t="str">
        <f>IF('2a Aggregate costs'!AV$21="-","-",SUM('2a Aggregate costs'!AV$21,'2a Aggregate costs'!AV$22,'2a Aggregate costs'!AV$23,'2a Aggregate costs'!AV55, '2a Aggregate costs'!AV93)*'3a Demand'!$C$10+'2a Aggregate costs'!AV$24)</f>
        <v>-</v>
      </c>
      <c r="AV30" s="106" t="str">
        <f>IF('2a Aggregate costs'!AW$21="-","-",SUM('2a Aggregate costs'!AW$21,'2a Aggregate costs'!AW$22,'2a Aggregate costs'!AW$23,'2a Aggregate costs'!AW55, '2a Aggregate costs'!AW93)*'3a Demand'!$C$10+'2a Aggregate costs'!AW$24)</f>
        <v>-</v>
      </c>
      <c r="AW30" s="106" t="str">
        <f>IF('2a Aggregate costs'!AX$21="-","-",SUM('2a Aggregate costs'!AX$21,'2a Aggregate costs'!AX$22,'2a Aggregate costs'!AX$23,'2a Aggregate costs'!AX55, '2a Aggregate costs'!AX93)*'3a Demand'!$C$10+'2a Aggregate costs'!AX$24)</f>
        <v>-</v>
      </c>
      <c r="AX30" s="106" t="str">
        <f>IF('2a Aggregate costs'!AY$21="-","-",SUM('2a Aggregate costs'!AY$21,'2a Aggregate costs'!AY$22,'2a Aggregate costs'!AY$23,'2a Aggregate costs'!AY55, '2a Aggregate costs'!AY93)*'3a Demand'!$C$10+'2a Aggregate costs'!AY$24)</f>
        <v>-</v>
      </c>
      <c r="AY30" s="106" t="str">
        <f>IF('2a Aggregate costs'!AZ$21="-","-",SUM('2a Aggregate costs'!AZ$21,'2a Aggregate costs'!AZ$22,'2a Aggregate costs'!AZ$23,'2a Aggregate costs'!AZ55, '2a Aggregate costs'!AZ93)*'3a Demand'!$C$10+'2a Aggregate costs'!AZ$24)</f>
        <v>-</v>
      </c>
      <c r="AZ30" s="106" t="str">
        <f>IF('2a Aggregate costs'!BA$21="-","-",SUM('2a Aggregate costs'!BA$21,'2a Aggregate costs'!BA$22,'2a Aggregate costs'!BA$23,'2a Aggregate costs'!BA55, '2a Aggregate costs'!BA93)*'3a Demand'!$C$10+'2a Aggregate costs'!BA$24)</f>
        <v>-</v>
      </c>
      <c r="BA30" s="106" t="str">
        <f>IF('2a Aggregate costs'!BB$21="-","-",SUM('2a Aggregate costs'!BB$21,'2a Aggregate costs'!BB$22,'2a Aggregate costs'!BB$23,'2a Aggregate costs'!BB55, '2a Aggregate costs'!BB93)*'3a Demand'!$C$10+'2a Aggregate costs'!BB$24)</f>
        <v>-</v>
      </c>
      <c r="BB30" s="106" t="str">
        <f>IF('2a Aggregate costs'!BC$21="-","-",SUM('2a Aggregate costs'!BC$21,'2a Aggregate costs'!BC$22,'2a Aggregate costs'!BC$23,'2a Aggregate costs'!BC55, '2a Aggregate costs'!BC93)*'3a Demand'!$C$10+'2a Aggregate costs'!BC$24)</f>
        <v>-</v>
      </c>
      <c r="BC30" s="106" t="str">
        <f>IF('2a Aggregate costs'!BD$21="-","-",SUM('2a Aggregate costs'!BD$21,'2a Aggregate costs'!BD$22,'2a Aggregate costs'!BD$23,'2a Aggregate costs'!BD55, '2a Aggregate costs'!BD93)*'3a Demand'!$C$10+'2a Aggregate costs'!BD$24)</f>
        <v>-</v>
      </c>
      <c r="BD30" s="106" t="str">
        <f>IF('2a Aggregate costs'!BE$21="-","-",SUM('2a Aggregate costs'!BE$21,'2a Aggregate costs'!BE$22,'2a Aggregate costs'!BE$23,'2a Aggregate costs'!BE55, '2a Aggregate costs'!BE93)*'3a Demand'!$C$10+'2a Aggregate costs'!BE$24)</f>
        <v>-</v>
      </c>
      <c r="BE30" s="106" t="str">
        <f>IF('2a Aggregate costs'!BF$21="-","-",SUM('2a Aggregate costs'!BF$21,'2a Aggregate costs'!BF$22,'2a Aggregate costs'!BF$23,'2a Aggregate costs'!BF55, '2a Aggregate costs'!BF93)*'3a Demand'!$C$10+'2a Aggregate costs'!BF$24)</f>
        <v>-</v>
      </c>
    </row>
    <row r="31" spans="1:57" ht="12.75" customHeight="1">
      <c r="A31" s="14"/>
      <c r="B31" s="350"/>
      <c r="C31" s="108" t="s">
        <v>238</v>
      </c>
      <c r="D31" s="344"/>
      <c r="E31" s="371"/>
      <c r="F31" s="28"/>
      <c r="G31" s="106">
        <f>IF('2a Aggregate costs'!H$21="-","-",SUM('2a Aggregate costs'!H$21,'2a Aggregate costs'!H$22,'2a Aggregate costs'!H$23,'2a Aggregate costs'!H56, '2a Aggregate costs'!H94)*'3a Demand'!$C$10+'2a Aggregate costs'!H$24)</f>
        <v>90.554631742897769</v>
      </c>
      <c r="H31" s="106">
        <f>IF('2a Aggregate costs'!I$21="-","-",SUM('2a Aggregate costs'!I$21,'2a Aggregate costs'!I$22,'2a Aggregate costs'!I$23,'2a Aggregate costs'!I56, '2a Aggregate costs'!I94)*'3a Demand'!$C$10+'2a Aggregate costs'!I$24)</f>
        <v>90.527429624018353</v>
      </c>
      <c r="I31" s="106">
        <f>IF('2a Aggregate costs'!J$21="-","-",SUM('2a Aggregate costs'!J$21,'2a Aggregate costs'!J$22,'2a Aggregate costs'!J$23,'2a Aggregate costs'!J56, '2a Aggregate costs'!J94)*'3a Demand'!$C$10+'2a Aggregate costs'!J$24)</f>
        <v>110.9211747877151</v>
      </c>
      <c r="J31" s="106">
        <f>IF('2a Aggregate costs'!K$21="-","-",SUM('2a Aggregate costs'!K$21,'2a Aggregate costs'!K$22,'2a Aggregate costs'!K$23,'2a Aggregate costs'!K56, '2a Aggregate costs'!K94)*'3a Demand'!$C$10+'2a Aggregate costs'!K$24)</f>
        <v>110.81644386882112</v>
      </c>
      <c r="K31" s="106">
        <f>IF('2a Aggregate costs'!L$21="-","-",SUM('2a Aggregate costs'!L$21,'2a Aggregate costs'!L$22,'2a Aggregate costs'!L$23,'2a Aggregate costs'!L56, '2a Aggregate costs'!L94)*'3a Demand'!$C$10+'2a Aggregate costs'!L$24)</f>
        <v>118.0769621148694</v>
      </c>
      <c r="L31" s="106">
        <f>IF('2a Aggregate costs'!M$21="-","-",SUM('2a Aggregate costs'!M$21,'2a Aggregate costs'!M$22,'2a Aggregate costs'!M$23,'2a Aggregate costs'!M56, '2a Aggregate costs'!M94)*'3a Demand'!$C$10+'2a Aggregate costs'!M$24)</f>
        <v>118.50367803725658</v>
      </c>
      <c r="M31" s="106">
        <f>IF('2a Aggregate costs'!N$21="-","-",SUM('2a Aggregate costs'!N$21,'2a Aggregate costs'!N$22,'2a Aggregate costs'!N$23,'2a Aggregate costs'!N56, '2a Aggregate costs'!N94)*'3a Demand'!$C$10+'2a Aggregate costs'!N$24)</f>
        <v>137.28023595371837</v>
      </c>
      <c r="N31" s="106">
        <f>IF('2a Aggregate costs'!O$21="-","-",SUM('2a Aggregate costs'!O$21,'2a Aggregate costs'!O$22,'2a Aggregate costs'!O$23,'2a Aggregate costs'!O56, '2a Aggregate costs'!O94)*'3a Demand'!$C$10+'2a Aggregate costs'!O$24)</f>
        <v>137.37392908219465</v>
      </c>
      <c r="O31" s="84"/>
      <c r="P31" s="106">
        <f>IF('2a Aggregate costs'!Q$21="-","-",SUM('2a Aggregate costs'!Q$21,'2a Aggregate costs'!Q$22,'2a Aggregate costs'!Q$23,'2a Aggregate costs'!Q56, '2a Aggregate costs'!Q94)*'3a Demand'!$C$10+'2a Aggregate costs'!Q$24)</f>
        <v>137.37392908219465</v>
      </c>
      <c r="Q31" s="106">
        <f>IF('2a Aggregate costs'!R$21="-","-",SUM('2a Aggregate costs'!R$21,'2a Aggregate costs'!R$22,'2a Aggregate costs'!R$23,'2a Aggregate costs'!R56, '2a Aggregate costs'!R94)*'3a Demand'!$C$10+'2a Aggregate costs'!R$24)</f>
        <v>146.97498741432821</v>
      </c>
      <c r="R31" s="106">
        <f>IF('2a Aggregate costs'!S$21="-","-",SUM('2a Aggregate costs'!S$21,'2a Aggregate costs'!S$22,'2a Aggregate costs'!S$23,'2a Aggregate costs'!S56, '2a Aggregate costs'!S94)*'3a Demand'!$C$10+'2a Aggregate costs'!S$24)</f>
        <v>148.78175714405452</v>
      </c>
      <c r="S31" s="106">
        <f>IF('2a Aggregate costs'!T$21="-","-",SUM('2a Aggregate costs'!T$21,'2a Aggregate costs'!T$22,'2a Aggregate costs'!T$23,'2a Aggregate costs'!T56, '2a Aggregate costs'!T94)*'3a Demand'!$C$10+'2a Aggregate costs'!T$24)</f>
        <v>153.04920556322577</v>
      </c>
      <c r="T31" s="106">
        <f>IF('2a Aggregate costs'!U$21="-","-",SUM('2a Aggregate costs'!U$21,'2a Aggregate costs'!U$22,'2a Aggregate costs'!U$23,'2a Aggregate costs'!U56, '2a Aggregate costs'!U94)*'3a Demand'!$C$10+'2a Aggregate costs'!U$24)</f>
        <v>152.5037434187328</v>
      </c>
      <c r="U31" s="106">
        <f>IF('2a Aggregate costs'!V$21="-","-",SUM('2a Aggregate costs'!V$21,'2a Aggregate costs'!V$22,'2a Aggregate costs'!V$23,'2a Aggregate costs'!V56, '2a Aggregate costs'!V94)*'3a Demand'!$C$10+'2a Aggregate costs'!V$24)</f>
        <v>161.47027942059188</v>
      </c>
      <c r="V31" s="106">
        <f>IF('2a Aggregate costs'!W$21="-","-",SUM('2a Aggregate costs'!W$21,'2a Aggregate costs'!W$22,'2a Aggregate costs'!W$23,'2a Aggregate costs'!W56, '2a Aggregate costs'!W94)*'3a Demand'!$C$10+'2a Aggregate costs'!W$24)</f>
        <v>160.71428617598053</v>
      </c>
      <c r="W31" s="106">
        <f>IF('2a Aggregate costs'!X$21="-","-",SUM('2a Aggregate costs'!X$21,'2a Aggregate costs'!X$22,'2a Aggregate costs'!X$23,'2a Aggregate costs'!X56, '2a Aggregate costs'!X94)*'3a Demand'!$C$10+'2a Aggregate costs'!X$24)</f>
        <v>168.06577993437384</v>
      </c>
      <c r="X31" s="84"/>
      <c r="Y31" s="106">
        <f>IF('2a Aggregate costs'!Z$21="-","-",SUM('2a Aggregate costs'!Z$21,'2a Aggregate costs'!Z$22,'2a Aggregate costs'!Z$23,'2a Aggregate costs'!Z56, '2a Aggregate costs'!Z94)*'3a Demand'!$C$10+'2a Aggregate costs'!Z$24)</f>
        <v>166.49619911863121</v>
      </c>
      <c r="Z31" s="106">
        <f>IF('2a Aggregate costs'!AA$21="-","-",SUM('2a Aggregate costs'!AA$21,'2a Aggregate costs'!AA$22,'2a Aggregate costs'!AA$23,'2a Aggregate costs'!AA56, '2a Aggregate costs'!AA94)*'3a Demand'!$C$10+'2a Aggregate costs'!AA$24)</f>
        <v>166.49619911863121</v>
      </c>
      <c r="AA31" s="106">
        <f>IF('2a Aggregate costs'!AB$21="-","-",SUM('2a Aggregate costs'!AB$21,'2a Aggregate costs'!AB$22,'2a Aggregate costs'!AB$23,'2a Aggregate costs'!AB56, '2a Aggregate costs'!AB94)*'3a Demand'!$C$10+'2a Aggregate costs'!AB$24)</f>
        <v>185.63710581968712</v>
      </c>
      <c r="AB31" s="106">
        <f>IF('2a Aggregate costs'!AC$21="-","-",SUM('2a Aggregate costs'!AC$21,'2a Aggregate costs'!AC$22,'2a Aggregate costs'!AC$23,'2a Aggregate costs'!AC56, '2a Aggregate costs'!AC94)*'3a Demand'!$C$10+'2a Aggregate costs'!AC$24)</f>
        <v>185.63710581968712</v>
      </c>
      <c r="AC31" s="106">
        <f>IF('2a Aggregate costs'!AD$21="-","-",SUM('2a Aggregate costs'!AD$21,'2a Aggregate costs'!AD$22,'2a Aggregate costs'!AD$23,'2a Aggregate costs'!AD56, '2a Aggregate costs'!AD94)*'3a Demand'!$C$10+'2a Aggregate costs'!AD$24)</f>
        <v>187.90831176077657</v>
      </c>
      <c r="AD31" s="106">
        <f>IF('2a Aggregate costs'!AE$21="-","-",SUM('2a Aggregate costs'!AE$21,'2a Aggregate costs'!AE$22,'2a Aggregate costs'!AE$23,'2a Aggregate costs'!AE56, '2a Aggregate costs'!AE94)*'3a Demand'!$C$10+'2a Aggregate costs'!AE$24)</f>
        <v>187.90831176077657</v>
      </c>
      <c r="AE31" s="106">
        <f>IF('2a Aggregate costs'!AF$21="-","-",SUM('2a Aggregate costs'!AF$21,'2a Aggregate costs'!AF$22,'2a Aggregate costs'!AF$23,'2a Aggregate costs'!AF56, '2a Aggregate costs'!AF94)*'3a Demand'!$C$10+'2a Aggregate costs'!AF$24)</f>
        <v>215.09471066414011</v>
      </c>
      <c r="AF31" s="106">
        <f>IF('2a Aggregate costs'!AG$21="-","-",SUM('2a Aggregate costs'!AG$21,'2a Aggregate costs'!AG$22,'2a Aggregate costs'!AG$23,'2a Aggregate costs'!AG56, '2a Aggregate costs'!AG94)*'3a Demand'!$C$10+'2a Aggregate costs'!AG$24)</f>
        <v>215.09471066414011</v>
      </c>
      <c r="AG31" s="106">
        <f>IF('2a Aggregate costs'!AH$21="-","-",SUM('2a Aggregate costs'!AH$21,'2a Aggregate costs'!AH$22,'2a Aggregate costs'!AH$23,'2a Aggregate costs'!AH56, '2a Aggregate costs'!AH94)*'3a Demand'!$C$10+'2a Aggregate costs'!AH$24)</f>
        <v>213.53259732849526</v>
      </c>
      <c r="AH31" s="106">
        <f>IF('2a Aggregate costs'!AI$21="-","-",SUM('2a Aggregate costs'!AI$21,'2a Aggregate costs'!AI$22,'2a Aggregate costs'!AI$23,'2a Aggregate costs'!AI56, '2a Aggregate costs'!AI94)*'3a Demand'!$C$10+'2a Aggregate costs'!AI$24)</f>
        <v>213.53259732849526</v>
      </c>
      <c r="AI31" s="106">
        <f>IF('2a Aggregate costs'!AJ$21="-","-",SUM('2a Aggregate costs'!AJ$21,'2a Aggregate costs'!AJ$22,'2a Aggregate costs'!AJ$23,'2a Aggregate costs'!AJ56, '2a Aggregate costs'!AJ94)*'3a Demand'!$C$10+'2a Aggregate costs'!AJ$24)</f>
        <v>224.60649526241079</v>
      </c>
      <c r="AJ31" s="106" t="str">
        <f>IF('2a Aggregate costs'!AK$21="-","-",SUM('2a Aggregate costs'!AK$21,'2a Aggregate costs'!AK$22,'2a Aggregate costs'!AK$23,'2a Aggregate costs'!AK56, '2a Aggregate costs'!AK94)*'3a Demand'!$C$10+'2a Aggregate costs'!AK$24)</f>
        <v>-</v>
      </c>
      <c r="AK31" s="106" t="str">
        <f>IF('2a Aggregate costs'!AL$21="-","-",SUM('2a Aggregate costs'!AL$21,'2a Aggregate costs'!AL$22,'2a Aggregate costs'!AL$23,'2a Aggregate costs'!AL56, '2a Aggregate costs'!AL94)*'3a Demand'!$C$10+'2a Aggregate costs'!AL$24)</f>
        <v>-</v>
      </c>
      <c r="AL31" s="106" t="str">
        <f>IF('2a Aggregate costs'!AM$21="-","-",SUM('2a Aggregate costs'!AM$21,'2a Aggregate costs'!AM$22,'2a Aggregate costs'!AM$23,'2a Aggregate costs'!AM56, '2a Aggregate costs'!AM94)*'3a Demand'!$C$10+'2a Aggregate costs'!AM$24)</f>
        <v>-</v>
      </c>
      <c r="AM31" s="106" t="str">
        <f>IF('2a Aggregate costs'!AN$21="-","-",SUM('2a Aggregate costs'!AN$21,'2a Aggregate costs'!AN$22,'2a Aggregate costs'!AN$23,'2a Aggregate costs'!AN56, '2a Aggregate costs'!AN94)*'3a Demand'!$C$10+'2a Aggregate costs'!AN$24)</f>
        <v>-</v>
      </c>
      <c r="AN31" s="106" t="str">
        <f>IF('2a Aggregate costs'!AO$21="-","-",SUM('2a Aggregate costs'!AO$21,'2a Aggregate costs'!AO$22,'2a Aggregate costs'!AO$23,'2a Aggregate costs'!AO56, '2a Aggregate costs'!AO94)*'3a Demand'!$C$10+'2a Aggregate costs'!AO$24)</f>
        <v>-</v>
      </c>
      <c r="AO31" s="106" t="str">
        <f>IF('2a Aggregate costs'!AP$21="-","-",SUM('2a Aggregate costs'!AP$21,'2a Aggregate costs'!AP$22,'2a Aggregate costs'!AP$23,'2a Aggregate costs'!AP56, '2a Aggregate costs'!AP94)*'3a Demand'!$C$10+'2a Aggregate costs'!AP$24)</f>
        <v>-</v>
      </c>
      <c r="AP31" s="106" t="str">
        <f>IF('2a Aggregate costs'!AQ$21="-","-",SUM('2a Aggregate costs'!AQ$21,'2a Aggregate costs'!AQ$22,'2a Aggregate costs'!AQ$23,'2a Aggregate costs'!AQ56, '2a Aggregate costs'!AQ94)*'3a Demand'!$C$10+'2a Aggregate costs'!AQ$24)</f>
        <v>-</v>
      </c>
      <c r="AQ31" s="106" t="str">
        <f>IF('2a Aggregate costs'!AR$21="-","-",SUM('2a Aggregate costs'!AR$21,'2a Aggregate costs'!AR$22,'2a Aggregate costs'!AR$23,'2a Aggregate costs'!AR56, '2a Aggregate costs'!AR94)*'3a Demand'!$C$10+'2a Aggregate costs'!AR$24)</f>
        <v>-</v>
      </c>
      <c r="AR31" s="106" t="str">
        <f>IF('2a Aggregate costs'!AS$21="-","-",SUM('2a Aggregate costs'!AS$21,'2a Aggregate costs'!AS$22,'2a Aggregate costs'!AS$23,'2a Aggregate costs'!AS56, '2a Aggregate costs'!AS94)*'3a Demand'!$C$10+'2a Aggregate costs'!AS$24)</f>
        <v>-</v>
      </c>
      <c r="AS31" s="106" t="str">
        <f>IF('2a Aggregate costs'!AT$21="-","-",SUM('2a Aggregate costs'!AT$21,'2a Aggregate costs'!AT$22,'2a Aggregate costs'!AT$23,'2a Aggregate costs'!AT56, '2a Aggregate costs'!AT94)*'3a Demand'!$C$10+'2a Aggregate costs'!AT$24)</f>
        <v>-</v>
      </c>
      <c r="AT31" s="106" t="str">
        <f>IF('2a Aggregate costs'!AU$21="-","-",SUM('2a Aggregate costs'!AU$21,'2a Aggregate costs'!AU$22,'2a Aggregate costs'!AU$23,'2a Aggregate costs'!AU56, '2a Aggregate costs'!AU94)*'3a Demand'!$C$10+'2a Aggregate costs'!AU$24)</f>
        <v>-</v>
      </c>
      <c r="AU31" s="106" t="str">
        <f>IF('2a Aggregate costs'!AV$21="-","-",SUM('2a Aggregate costs'!AV$21,'2a Aggregate costs'!AV$22,'2a Aggregate costs'!AV$23,'2a Aggregate costs'!AV56, '2a Aggregate costs'!AV94)*'3a Demand'!$C$10+'2a Aggregate costs'!AV$24)</f>
        <v>-</v>
      </c>
      <c r="AV31" s="106" t="str">
        <f>IF('2a Aggregate costs'!AW$21="-","-",SUM('2a Aggregate costs'!AW$21,'2a Aggregate costs'!AW$22,'2a Aggregate costs'!AW$23,'2a Aggregate costs'!AW56, '2a Aggregate costs'!AW94)*'3a Demand'!$C$10+'2a Aggregate costs'!AW$24)</f>
        <v>-</v>
      </c>
      <c r="AW31" s="106" t="str">
        <f>IF('2a Aggregate costs'!AX$21="-","-",SUM('2a Aggregate costs'!AX$21,'2a Aggregate costs'!AX$22,'2a Aggregate costs'!AX$23,'2a Aggregate costs'!AX56, '2a Aggregate costs'!AX94)*'3a Demand'!$C$10+'2a Aggregate costs'!AX$24)</f>
        <v>-</v>
      </c>
      <c r="AX31" s="106" t="str">
        <f>IF('2a Aggregate costs'!AY$21="-","-",SUM('2a Aggregate costs'!AY$21,'2a Aggregate costs'!AY$22,'2a Aggregate costs'!AY$23,'2a Aggregate costs'!AY56, '2a Aggregate costs'!AY94)*'3a Demand'!$C$10+'2a Aggregate costs'!AY$24)</f>
        <v>-</v>
      </c>
      <c r="AY31" s="106" t="str">
        <f>IF('2a Aggregate costs'!AZ$21="-","-",SUM('2a Aggregate costs'!AZ$21,'2a Aggregate costs'!AZ$22,'2a Aggregate costs'!AZ$23,'2a Aggregate costs'!AZ56, '2a Aggregate costs'!AZ94)*'3a Demand'!$C$10+'2a Aggregate costs'!AZ$24)</f>
        <v>-</v>
      </c>
      <c r="AZ31" s="106" t="str">
        <f>IF('2a Aggregate costs'!BA$21="-","-",SUM('2a Aggregate costs'!BA$21,'2a Aggregate costs'!BA$22,'2a Aggregate costs'!BA$23,'2a Aggregate costs'!BA56, '2a Aggregate costs'!BA94)*'3a Demand'!$C$10+'2a Aggregate costs'!BA$24)</f>
        <v>-</v>
      </c>
      <c r="BA31" s="106" t="str">
        <f>IF('2a Aggregate costs'!BB$21="-","-",SUM('2a Aggregate costs'!BB$21,'2a Aggregate costs'!BB$22,'2a Aggregate costs'!BB$23,'2a Aggregate costs'!BB56, '2a Aggregate costs'!BB94)*'3a Demand'!$C$10+'2a Aggregate costs'!BB$24)</f>
        <v>-</v>
      </c>
      <c r="BB31" s="106" t="str">
        <f>IF('2a Aggregate costs'!BC$21="-","-",SUM('2a Aggregate costs'!BC$21,'2a Aggregate costs'!BC$22,'2a Aggregate costs'!BC$23,'2a Aggregate costs'!BC56, '2a Aggregate costs'!BC94)*'3a Demand'!$C$10+'2a Aggregate costs'!BC$24)</f>
        <v>-</v>
      </c>
      <c r="BC31" s="106" t="str">
        <f>IF('2a Aggregate costs'!BD$21="-","-",SUM('2a Aggregate costs'!BD$21,'2a Aggregate costs'!BD$22,'2a Aggregate costs'!BD$23,'2a Aggregate costs'!BD56, '2a Aggregate costs'!BD94)*'3a Demand'!$C$10+'2a Aggregate costs'!BD$24)</f>
        <v>-</v>
      </c>
      <c r="BD31" s="106" t="str">
        <f>IF('2a Aggregate costs'!BE$21="-","-",SUM('2a Aggregate costs'!BE$21,'2a Aggregate costs'!BE$22,'2a Aggregate costs'!BE$23,'2a Aggregate costs'!BE56, '2a Aggregate costs'!BE94)*'3a Demand'!$C$10+'2a Aggregate costs'!BE$24)</f>
        <v>-</v>
      </c>
      <c r="BE31" s="106" t="str">
        <f>IF('2a Aggregate costs'!BF$21="-","-",SUM('2a Aggregate costs'!BF$21,'2a Aggregate costs'!BF$22,'2a Aggregate costs'!BF$23,'2a Aggregate costs'!BF56, '2a Aggregate costs'!BF94)*'3a Demand'!$C$10+'2a Aggregate costs'!BF$24)</f>
        <v>-</v>
      </c>
    </row>
    <row r="32" spans="1:57" ht="12.75" customHeight="1">
      <c r="A32" s="14"/>
      <c r="B32" s="350"/>
      <c r="C32" s="108" t="s">
        <v>239</v>
      </c>
      <c r="D32" s="344"/>
      <c r="E32" s="371"/>
      <c r="F32" s="28"/>
      <c r="G32" s="106">
        <f>IF('2a Aggregate costs'!H$21="-","-",SUM('2a Aggregate costs'!H$21,'2a Aggregate costs'!H$22,'2a Aggregate costs'!H$23,'2a Aggregate costs'!H57, '2a Aggregate costs'!H95)*'3a Demand'!$C$10+'2a Aggregate costs'!H$24)</f>
        <v>90.566085462850637</v>
      </c>
      <c r="H32" s="106">
        <f>IF('2a Aggregate costs'!I$21="-","-",SUM('2a Aggregate costs'!I$21,'2a Aggregate costs'!I$22,'2a Aggregate costs'!I$23,'2a Aggregate costs'!I57, '2a Aggregate costs'!I95)*'3a Demand'!$C$10+'2a Aggregate costs'!I$24)</f>
        <v>90.538699667612903</v>
      </c>
      <c r="I32" s="106">
        <f>IF('2a Aggregate costs'!J$21="-","-",SUM('2a Aggregate costs'!J$21,'2a Aggregate costs'!J$22,'2a Aggregate costs'!J$23,'2a Aggregate costs'!J57, '2a Aggregate costs'!J95)*'3a Demand'!$C$10+'2a Aggregate costs'!J$24)</f>
        <v>110.93271531235592</v>
      </c>
      <c r="J32" s="106">
        <f>IF('2a Aggregate costs'!K$21="-","-",SUM('2a Aggregate costs'!K$21,'2a Aggregate costs'!K$22,'2a Aggregate costs'!K$23,'2a Aggregate costs'!K57, '2a Aggregate costs'!K95)*'3a Demand'!$C$10+'2a Aggregate costs'!K$24)</f>
        <v>110.82848437130616</v>
      </c>
      <c r="K32" s="106">
        <f>IF('2a Aggregate costs'!L$21="-","-",SUM('2a Aggregate costs'!L$21,'2a Aggregate costs'!L$22,'2a Aggregate costs'!L$23,'2a Aggregate costs'!L57, '2a Aggregate costs'!L95)*'3a Demand'!$C$10+'2a Aggregate costs'!L$24)</f>
        <v>118.08921934639916</v>
      </c>
      <c r="L32" s="106">
        <f>IF('2a Aggregate costs'!M$21="-","-",SUM('2a Aggregate costs'!M$21,'2a Aggregate costs'!M$22,'2a Aggregate costs'!M$23,'2a Aggregate costs'!M57, '2a Aggregate costs'!M95)*'3a Demand'!$C$10+'2a Aggregate costs'!M$24)</f>
        <v>118.51571177219728</v>
      </c>
      <c r="M32" s="106">
        <f>IF('2a Aggregate costs'!N$21="-","-",SUM('2a Aggregate costs'!N$21,'2a Aggregate costs'!N$22,'2a Aggregate costs'!N$23,'2a Aggregate costs'!N57, '2a Aggregate costs'!N95)*'3a Demand'!$C$10+'2a Aggregate costs'!N$24)</f>
        <v>137.2989597103923</v>
      </c>
      <c r="N32" s="106">
        <f>IF('2a Aggregate costs'!O$21="-","-",SUM('2a Aggregate costs'!O$21,'2a Aggregate costs'!O$22,'2a Aggregate costs'!O$23,'2a Aggregate costs'!O57, '2a Aggregate costs'!O95)*'3a Demand'!$C$10+'2a Aggregate costs'!O$24)</f>
        <v>137.39306454845033</v>
      </c>
      <c r="O32" s="84"/>
      <c r="P32" s="106">
        <f>IF('2a Aggregate costs'!Q$21="-","-",SUM('2a Aggregate costs'!Q$21,'2a Aggregate costs'!Q$22,'2a Aggregate costs'!Q$23,'2a Aggregate costs'!Q57, '2a Aggregate costs'!Q95)*'3a Demand'!$C$10+'2a Aggregate costs'!Q$24)</f>
        <v>137.39306454845033</v>
      </c>
      <c r="Q32" s="106">
        <f>IF('2a Aggregate costs'!R$21="-","-",SUM('2a Aggregate costs'!R$21,'2a Aggregate costs'!R$22,'2a Aggregate costs'!R$23,'2a Aggregate costs'!R57, '2a Aggregate costs'!R95)*'3a Demand'!$C$10+'2a Aggregate costs'!R$24)</f>
        <v>146.99821221191939</v>
      </c>
      <c r="R32" s="106">
        <f>IF('2a Aggregate costs'!S$21="-","-",SUM('2a Aggregate costs'!S$21,'2a Aggregate costs'!S$22,'2a Aggregate costs'!S$23,'2a Aggregate costs'!S57, '2a Aggregate costs'!S95)*'3a Demand'!$C$10+'2a Aggregate costs'!S$24)</f>
        <v>148.80581336321671</v>
      </c>
      <c r="S32" s="106">
        <f>IF('2a Aggregate costs'!T$21="-","-",SUM('2a Aggregate costs'!T$21,'2a Aggregate costs'!T$22,'2a Aggregate costs'!T$23,'2a Aggregate costs'!T57, '2a Aggregate costs'!T95)*'3a Demand'!$C$10+'2a Aggregate costs'!T$24)</f>
        <v>153.08319350618063</v>
      </c>
      <c r="T32" s="106">
        <f>IF('2a Aggregate costs'!U$21="-","-",SUM('2a Aggregate costs'!U$21,'2a Aggregate costs'!U$22,'2a Aggregate costs'!U$23,'2a Aggregate costs'!U57, '2a Aggregate costs'!U95)*'3a Demand'!$C$10+'2a Aggregate costs'!U$24)</f>
        <v>152.54196742438145</v>
      </c>
      <c r="U32" s="106">
        <f>IF('2a Aggregate costs'!V$21="-","-",SUM('2a Aggregate costs'!V$21,'2a Aggregate costs'!V$22,'2a Aggregate costs'!V$23,'2a Aggregate costs'!V57, '2a Aggregate costs'!V95)*'3a Demand'!$C$10+'2a Aggregate costs'!V$24)</f>
        <v>161.5173170709491</v>
      </c>
      <c r="V32" s="106">
        <f>IF('2a Aggregate costs'!W$21="-","-",SUM('2a Aggregate costs'!W$21,'2a Aggregate costs'!W$22,'2a Aggregate costs'!W$23,'2a Aggregate costs'!W57, '2a Aggregate costs'!W95)*'3a Demand'!$C$10+'2a Aggregate costs'!W$24)</f>
        <v>160.75795065027589</v>
      </c>
      <c r="W32" s="106">
        <f>IF('2a Aggregate costs'!X$21="-","-",SUM('2a Aggregate costs'!X$21,'2a Aggregate costs'!X$22,'2a Aggregate costs'!X$23,'2a Aggregate costs'!X57, '2a Aggregate costs'!X95)*'3a Demand'!$C$10+'2a Aggregate costs'!X$24)</f>
        <v>168.11166074758674</v>
      </c>
      <c r="X32" s="84"/>
      <c r="Y32" s="106">
        <f>IF('2a Aggregate costs'!Z$21="-","-",SUM('2a Aggregate costs'!Z$21,'2a Aggregate costs'!Z$22,'2a Aggregate costs'!Z$23,'2a Aggregate costs'!Z57, '2a Aggregate costs'!Z95)*'3a Demand'!$C$10+'2a Aggregate costs'!Z$24)</f>
        <v>166.54056806817232</v>
      </c>
      <c r="Z32" s="106">
        <f>IF('2a Aggregate costs'!AA$21="-","-",SUM('2a Aggregate costs'!AA$21,'2a Aggregate costs'!AA$22,'2a Aggregate costs'!AA$23,'2a Aggregate costs'!AA57, '2a Aggregate costs'!AA95)*'3a Demand'!$C$10+'2a Aggregate costs'!AA$24)</f>
        <v>166.54056806817232</v>
      </c>
      <c r="AA32" s="106">
        <f>IF('2a Aggregate costs'!AB$21="-","-",SUM('2a Aggregate costs'!AB$21,'2a Aggregate costs'!AB$22,'2a Aggregate costs'!AB$23,'2a Aggregate costs'!AB57, '2a Aggregate costs'!AB95)*'3a Demand'!$C$10+'2a Aggregate costs'!AB$24)</f>
        <v>185.6892977908378</v>
      </c>
      <c r="AB32" s="106">
        <f>IF('2a Aggregate costs'!AC$21="-","-",SUM('2a Aggregate costs'!AC$21,'2a Aggregate costs'!AC$22,'2a Aggregate costs'!AC$23,'2a Aggregate costs'!AC57, '2a Aggregate costs'!AC95)*'3a Demand'!$C$10+'2a Aggregate costs'!AC$24)</f>
        <v>185.6892977908378</v>
      </c>
      <c r="AC32" s="106">
        <f>IF('2a Aggregate costs'!AD$21="-","-",SUM('2a Aggregate costs'!AD$21,'2a Aggregate costs'!AD$22,'2a Aggregate costs'!AD$23,'2a Aggregate costs'!AD57, '2a Aggregate costs'!AD95)*'3a Demand'!$C$10+'2a Aggregate costs'!AD$24)</f>
        <v>187.95627453851685</v>
      </c>
      <c r="AD32" s="106">
        <f>IF('2a Aggregate costs'!AE$21="-","-",SUM('2a Aggregate costs'!AE$21,'2a Aggregate costs'!AE$22,'2a Aggregate costs'!AE$23,'2a Aggregate costs'!AE57, '2a Aggregate costs'!AE95)*'3a Demand'!$C$10+'2a Aggregate costs'!AE$24)</f>
        <v>187.95627453851685</v>
      </c>
      <c r="AE32" s="106">
        <f>IF('2a Aggregate costs'!AF$21="-","-",SUM('2a Aggregate costs'!AF$21,'2a Aggregate costs'!AF$22,'2a Aggregate costs'!AF$23,'2a Aggregate costs'!AF57, '2a Aggregate costs'!AF95)*'3a Demand'!$C$10+'2a Aggregate costs'!AF$24)</f>
        <v>215.13513478898423</v>
      </c>
      <c r="AF32" s="106">
        <f>IF('2a Aggregate costs'!AG$21="-","-",SUM('2a Aggregate costs'!AG$21,'2a Aggregate costs'!AG$22,'2a Aggregate costs'!AG$23,'2a Aggregate costs'!AG57, '2a Aggregate costs'!AG95)*'3a Demand'!$C$10+'2a Aggregate costs'!AG$24)</f>
        <v>215.13513478898423</v>
      </c>
      <c r="AG32" s="106">
        <f>IF('2a Aggregate costs'!AH$21="-","-",SUM('2a Aggregate costs'!AH$21,'2a Aggregate costs'!AH$22,'2a Aggregate costs'!AH$23,'2a Aggregate costs'!AH57, '2a Aggregate costs'!AH95)*'3a Demand'!$C$10+'2a Aggregate costs'!AH$24)</f>
        <v>213.57036710252419</v>
      </c>
      <c r="AH32" s="106">
        <f>IF('2a Aggregate costs'!AI$21="-","-",SUM('2a Aggregate costs'!AI$21,'2a Aggregate costs'!AI$22,'2a Aggregate costs'!AI$23,'2a Aggregate costs'!AI57, '2a Aggregate costs'!AI95)*'3a Demand'!$C$10+'2a Aggregate costs'!AI$24)</f>
        <v>213.57036710252419</v>
      </c>
      <c r="AI32" s="106">
        <f>IF('2a Aggregate costs'!AJ$21="-","-",SUM('2a Aggregate costs'!AJ$21,'2a Aggregate costs'!AJ$22,'2a Aggregate costs'!AJ$23,'2a Aggregate costs'!AJ57, '2a Aggregate costs'!AJ95)*'3a Demand'!$C$10+'2a Aggregate costs'!AJ$24)</f>
        <v>224.67569982818998</v>
      </c>
      <c r="AJ32" s="106" t="str">
        <f>IF('2a Aggregate costs'!AK$21="-","-",SUM('2a Aggregate costs'!AK$21,'2a Aggregate costs'!AK$22,'2a Aggregate costs'!AK$23,'2a Aggregate costs'!AK57, '2a Aggregate costs'!AK95)*'3a Demand'!$C$10+'2a Aggregate costs'!AK$24)</f>
        <v>-</v>
      </c>
      <c r="AK32" s="106" t="str">
        <f>IF('2a Aggregate costs'!AL$21="-","-",SUM('2a Aggregate costs'!AL$21,'2a Aggregate costs'!AL$22,'2a Aggregate costs'!AL$23,'2a Aggregate costs'!AL57, '2a Aggregate costs'!AL95)*'3a Demand'!$C$10+'2a Aggregate costs'!AL$24)</f>
        <v>-</v>
      </c>
      <c r="AL32" s="106" t="str">
        <f>IF('2a Aggregate costs'!AM$21="-","-",SUM('2a Aggregate costs'!AM$21,'2a Aggregate costs'!AM$22,'2a Aggregate costs'!AM$23,'2a Aggregate costs'!AM57, '2a Aggregate costs'!AM95)*'3a Demand'!$C$10+'2a Aggregate costs'!AM$24)</f>
        <v>-</v>
      </c>
      <c r="AM32" s="106" t="str">
        <f>IF('2a Aggregate costs'!AN$21="-","-",SUM('2a Aggregate costs'!AN$21,'2a Aggregate costs'!AN$22,'2a Aggregate costs'!AN$23,'2a Aggregate costs'!AN57, '2a Aggregate costs'!AN95)*'3a Demand'!$C$10+'2a Aggregate costs'!AN$24)</f>
        <v>-</v>
      </c>
      <c r="AN32" s="106" t="str">
        <f>IF('2a Aggregate costs'!AO$21="-","-",SUM('2a Aggregate costs'!AO$21,'2a Aggregate costs'!AO$22,'2a Aggregate costs'!AO$23,'2a Aggregate costs'!AO57, '2a Aggregate costs'!AO95)*'3a Demand'!$C$10+'2a Aggregate costs'!AO$24)</f>
        <v>-</v>
      </c>
      <c r="AO32" s="106" t="str">
        <f>IF('2a Aggregate costs'!AP$21="-","-",SUM('2a Aggregate costs'!AP$21,'2a Aggregate costs'!AP$22,'2a Aggregate costs'!AP$23,'2a Aggregate costs'!AP57, '2a Aggregate costs'!AP95)*'3a Demand'!$C$10+'2a Aggregate costs'!AP$24)</f>
        <v>-</v>
      </c>
      <c r="AP32" s="106" t="str">
        <f>IF('2a Aggregate costs'!AQ$21="-","-",SUM('2a Aggregate costs'!AQ$21,'2a Aggregate costs'!AQ$22,'2a Aggregate costs'!AQ$23,'2a Aggregate costs'!AQ57, '2a Aggregate costs'!AQ95)*'3a Demand'!$C$10+'2a Aggregate costs'!AQ$24)</f>
        <v>-</v>
      </c>
      <c r="AQ32" s="106" t="str">
        <f>IF('2a Aggregate costs'!AR$21="-","-",SUM('2a Aggregate costs'!AR$21,'2a Aggregate costs'!AR$22,'2a Aggregate costs'!AR$23,'2a Aggregate costs'!AR57, '2a Aggregate costs'!AR95)*'3a Demand'!$C$10+'2a Aggregate costs'!AR$24)</f>
        <v>-</v>
      </c>
      <c r="AR32" s="106" t="str">
        <f>IF('2a Aggregate costs'!AS$21="-","-",SUM('2a Aggregate costs'!AS$21,'2a Aggregate costs'!AS$22,'2a Aggregate costs'!AS$23,'2a Aggregate costs'!AS57, '2a Aggregate costs'!AS95)*'3a Demand'!$C$10+'2a Aggregate costs'!AS$24)</f>
        <v>-</v>
      </c>
      <c r="AS32" s="106" t="str">
        <f>IF('2a Aggregate costs'!AT$21="-","-",SUM('2a Aggregate costs'!AT$21,'2a Aggregate costs'!AT$22,'2a Aggregate costs'!AT$23,'2a Aggregate costs'!AT57, '2a Aggregate costs'!AT95)*'3a Demand'!$C$10+'2a Aggregate costs'!AT$24)</f>
        <v>-</v>
      </c>
      <c r="AT32" s="106" t="str">
        <f>IF('2a Aggregate costs'!AU$21="-","-",SUM('2a Aggregate costs'!AU$21,'2a Aggregate costs'!AU$22,'2a Aggregate costs'!AU$23,'2a Aggregate costs'!AU57, '2a Aggregate costs'!AU95)*'3a Demand'!$C$10+'2a Aggregate costs'!AU$24)</f>
        <v>-</v>
      </c>
      <c r="AU32" s="106" t="str">
        <f>IF('2a Aggregate costs'!AV$21="-","-",SUM('2a Aggregate costs'!AV$21,'2a Aggregate costs'!AV$22,'2a Aggregate costs'!AV$23,'2a Aggregate costs'!AV57, '2a Aggregate costs'!AV95)*'3a Demand'!$C$10+'2a Aggregate costs'!AV$24)</f>
        <v>-</v>
      </c>
      <c r="AV32" s="106" t="str">
        <f>IF('2a Aggregate costs'!AW$21="-","-",SUM('2a Aggregate costs'!AW$21,'2a Aggregate costs'!AW$22,'2a Aggregate costs'!AW$23,'2a Aggregate costs'!AW57, '2a Aggregate costs'!AW95)*'3a Demand'!$C$10+'2a Aggregate costs'!AW$24)</f>
        <v>-</v>
      </c>
      <c r="AW32" s="106" t="str">
        <f>IF('2a Aggregate costs'!AX$21="-","-",SUM('2a Aggregate costs'!AX$21,'2a Aggregate costs'!AX$22,'2a Aggregate costs'!AX$23,'2a Aggregate costs'!AX57, '2a Aggregate costs'!AX95)*'3a Demand'!$C$10+'2a Aggregate costs'!AX$24)</f>
        <v>-</v>
      </c>
      <c r="AX32" s="106" t="str">
        <f>IF('2a Aggregate costs'!AY$21="-","-",SUM('2a Aggregate costs'!AY$21,'2a Aggregate costs'!AY$22,'2a Aggregate costs'!AY$23,'2a Aggregate costs'!AY57, '2a Aggregate costs'!AY95)*'3a Demand'!$C$10+'2a Aggregate costs'!AY$24)</f>
        <v>-</v>
      </c>
      <c r="AY32" s="106" t="str">
        <f>IF('2a Aggregate costs'!AZ$21="-","-",SUM('2a Aggregate costs'!AZ$21,'2a Aggregate costs'!AZ$22,'2a Aggregate costs'!AZ$23,'2a Aggregate costs'!AZ57, '2a Aggregate costs'!AZ95)*'3a Demand'!$C$10+'2a Aggregate costs'!AZ$24)</f>
        <v>-</v>
      </c>
      <c r="AZ32" s="106" t="str">
        <f>IF('2a Aggregate costs'!BA$21="-","-",SUM('2a Aggregate costs'!BA$21,'2a Aggregate costs'!BA$22,'2a Aggregate costs'!BA$23,'2a Aggregate costs'!BA57, '2a Aggregate costs'!BA95)*'3a Demand'!$C$10+'2a Aggregate costs'!BA$24)</f>
        <v>-</v>
      </c>
      <c r="BA32" s="106" t="str">
        <f>IF('2a Aggregate costs'!BB$21="-","-",SUM('2a Aggregate costs'!BB$21,'2a Aggregate costs'!BB$22,'2a Aggregate costs'!BB$23,'2a Aggregate costs'!BB57, '2a Aggregate costs'!BB95)*'3a Demand'!$C$10+'2a Aggregate costs'!BB$24)</f>
        <v>-</v>
      </c>
      <c r="BB32" s="106" t="str">
        <f>IF('2a Aggregate costs'!BC$21="-","-",SUM('2a Aggregate costs'!BC$21,'2a Aggregate costs'!BC$22,'2a Aggregate costs'!BC$23,'2a Aggregate costs'!BC57, '2a Aggregate costs'!BC95)*'3a Demand'!$C$10+'2a Aggregate costs'!BC$24)</f>
        <v>-</v>
      </c>
      <c r="BC32" s="106" t="str">
        <f>IF('2a Aggregate costs'!BD$21="-","-",SUM('2a Aggregate costs'!BD$21,'2a Aggregate costs'!BD$22,'2a Aggregate costs'!BD$23,'2a Aggregate costs'!BD57, '2a Aggregate costs'!BD95)*'3a Demand'!$C$10+'2a Aggregate costs'!BD$24)</f>
        <v>-</v>
      </c>
      <c r="BD32" s="106" t="str">
        <f>IF('2a Aggregate costs'!BE$21="-","-",SUM('2a Aggregate costs'!BE$21,'2a Aggregate costs'!BE$22,'2a Aggregate costs'!BE$23,'2a Aggregate costs'!BE57, '2a Aggregate costs'!BE95)*'3a Demand'!$C$10+'2a Aggregate costs'!BE$24)</f>
        <v>-</v>
      </c>
      <c r="BE32" s="106" t="str">
        <f>IF('2a Aggregate costs'!BF$21="-","-",SUM('2a Aggregate costs'!BF$21,'2a Aggregate costs'!BF$22,'2a Aggregate costs'!BF$23,'2a Aggregate costs'!BF57, '2a Aggregate costs'!BF95)*'3a Demand'!$C$10+'2a Aggregate costs'!BF$24)</f>
        <v>-</v>
      </c>
    </row>
    <row r="33" spans="1:57" ht="12.75" customHeight="1">
      <c r="A33" s="14"/>
      <c r="B33" s="350"/>
      <c r="C33" s="108" t="s">
        <v>240</v>
      </c>
      <c r="D33" s="344"/>
      <c r="E33" s="371"/>
      <c r="F33" s="28"/>
      <c r="G33" s="106">
        <f>IF('2a Aggregate costs'!H$21="-","-",SUM('2a Aggregate costs'!H$21,'2a Aggregate costs'!H$22,'2a Aggregate costs'!H$23,'2a Aggregate costs'!H58, '2a Aggregate costs'!H96)*'3a Demand'!$C$10+'2a Aggregate costs'!H$24)</f>
        <v>90.547556444583833</v>
      </c>
      <c r="H33" s="106">
        <f>IF('2a Aggregate costs'!I$21="-","-",SUM('2a Aggregate costs'!I$21,'2a Aggregate costs'!I$22,'2a Aggregate costs'!I$23,'2a Aggregate costs'!I58, '2a Aggregate costs'!I96)*'3a Demand'!$C$10+'2a Aggregate costs'!I$24)</f>
        <v>90.520467787971157</v>
      </c>
      <c r="I33" s="106">
        <f>IF('2a Aggregate costs'!J$21="-","-",SUM('2a Aggregate costs'!J$21,'2a Aggregate costs'!J$22,'2a Aggregate costs'!J$23,'2a Aggregate costs'!J58, '2a Aggregate costs'!J96)*'3a Demand'!$C$10+'2a Aggregate costs'!J$24)</f>
        <v>110.91404586760278</v>
      </c>
      <c r="J33" s="106">
        <f>IF('2a Aggregate costs'!K$21="-","-",SUM('2a Aggregate costs'!K$21,'2a Aggregate costs'!K$22,'2a Aggregate costs'!K$23,'2a Aggregate costs'!K58, '2a Aggregate costs'!K96)*'3a Demand'!$C$10+'2a Aggregate costs'!K$24)</f>
        <v>110.80900609774923</v>
      </c>
      <c r="K33" s="106">
        <f>IF('2a Aggregate costs'!L$21="-","-",SUM('2a Aggregate costs'!L$21,'2a Aggregate costs'!L$22,'2a Aggregate costs'!L$23,'2a Aggregate costs'!L58, '2a Aggregate costs'!L96)*'3a Demand'!$C$10+'2a Aggregate costs'!L$24)</f>
        <v>118.06939046391821</v>
      </c>
      <c r="L33" s="106">
        <f>IF('2a Aggregate costs'!M$21="-","-",SUM('2a Aggregate costs'!M$21,'2a Aggregate costs'!M$22,'2a Aggregate costs'!M$23,'2a Aggregate costs'!M58, '2a Aggregate costs'!M96)*'3a Demand'!$C$10+'2a Aggregate costs'!M$24)</f>
        <v>118.49624444669503</v>
      </c>
      <c r="M33" s="106">
        <f>IF('2a Aggregate costs'!N$21="-","-",SUM('2a Aggregate costs'!N$21,'2a Aggregate costs'!N$22,'2a Aggregate costs'!N$23,'2a Aggregate costs'!N58, '2a Aggregate costs'!N96)*'3a Demand'!$C$10+'2a Aggregate costs'!N$24)</f>
        <v>137.26899813137376</v>
      </c>
      <c r="N33" s="106">
        <f>IF('2a Aggregate costs'!O$21="-","-",SUM('2a Aggregate costs'!O$21,'2a Aggregate costs'!O$22,'2a Aggregate costs'!O$23,'2a Aggregate costs'!O58, '2a Aggregate costs'!O96)*'3a Demand'!$C$10+'2a Aggregate costs'!O$24)</f>
        <v>137.36244415563814</v>
      </c>
      <c r="O33" s="84"/>
      <c r="P33" s="106">
        <f>IF('2a Aggregate costs'!Q$21="-","-",SUM('2a Aggregate costs'!Q$21,'2a Aggregate costs'!Q$22,'2a Aggregate costs'!Q$23,'2a Aggregate costs'!Q58, '2a Aggregate costs'!Q96)*'3a Demand'!$C$10+'2a Aggregate costs'!Q$24)</f>
        <v>137.36244415563814</v>
      </c>
      <c r="Q33" s="106">
        <f>IF('2a Aggregate costs'!R$21="-","-",SUM('2a Aggregate costs'!R$21,'2a Aggregate costs'!R$22,'2a Aggregate costs'!R$23,'2a Aggregate costs'!R58, '2a Aggregate costs'!R96)*'3a Demand'!$C$10+'2a Aggregate costs'!R$24)</f>
        <v>146.96461957304555</v>
      </c>
      <c r="R33" s="106">
        <f>IF('2a Aggregate costs'!S$21="-","-",SUM('2a Aggregate costs'!S$21,'2a Aggregate costs'!S$22,'2a Aggregate costs'!S$23,'2a Aggregate costs'!S58, '2a Aggregate costs'!S96)*'3a Demand'!$C$10+'2a Aggregate costs'!S$24)</f>
        <v>148.77112454814815</v>
      </c>
      <c r="S33" s="106">
        <f>IF('2a Aggregate costs'!T$21="-","-",SUM('2a Aggregate costs'!T$21,'2a Aggregate costs'!T$22,'2a Aggregate costs'!T$23,'2a Aggregate costs'!T58, '2a Aggregate costs'!T96)*'3a Demand'!$C$10+'2a Aggregate costs'!T$24)</f>
        <v>153.04604975974598</v>
      </c>
      <c r="T33" s="106">
        <f>IF('2a Aggregate costs'!U$21="-","-",SUM('2a Aggregate costs'!U$21,'2a Aggregate costs'!U$22,'2a Aggregate costs'!U$23,'2a Aggregate costs'!U58, '2a Aggregate costs'!U96)*'3a Demand'!$C$10+'2a Aggregate costs'!U$24)</f>
        <v>152.50029132864336</v>
      </c>
      <c r="U33" s="106">
        <f>IF('2a Aggregate costs'!V$21="-","-",SUM('2a Aggregate costs'!V$21,'2a Aggregate costs'!V$22,'2a Aggregate costs'!V$23,'2a Aggregate costs'!V58, '2a Aggregate costs'!V96)*'3a Demand'!$C$10+'2a Aggregate costs'!V$24)</f>
        <v>161.46515228886494</v>
      </c>
      <c r="V33" s="106">
        <f>IF('2a Aggregate costs'!W$21="-","-",SUM('2a Aggregate costs'!W$21,'2a Aggregate costs'!W$22,'2a Aggregate costs'!W$23,'2a Aggregate costs'!W58, '2a Aggregate costs'!W96)*'3a Demand'!$C$10+'2a Aggregate costs'!W$24)</f>
        <v>160.70940848032686</v>
      </c>
      <c r="W33" s="106">
        <f>IF('2a Aggregate costs'!X$21="-","-",SUM('2a Aggregate costs'!X$21,'2a Aggregate costs'!X$22,'2a Aggregate costs'!X$23,'2a Aggregate costs'!X58, '2a Aggregate costs'!X96)*'3a Demand'!$C$10+'2a Aggregate costs'!X$24)</f>
        <v>168.0520523863828</v>
      </c>
      <c r="X33" s="84"/>
      <c r="Y33" s="106">
        <f>IF('2a Aggregate costs'!Z$21="-","-",SUM('2a Aggregate costs'!Z$21,'2a Aggregate costs'!Z$22,'2a Aggregate costs'!Z$23,'2a Aggregate costs'!Z58, '2a Aggregate costs'!Z96)*'3a Demand'!$C$10+'2a Aggregate costs'!Z$24)</f>
        <v>166.48245877803822</v>
      </c>
      <c r="Z33" s="106">
        <f>IF('2a Aggregate costs'!AA$21="-","-",SUM('2a Aggregate costs'!AA$21,'2a Aggregate costs'!AA$22,'2a Aggregate costs'!AA$23,'2a Aggregate costs'!AA58, '2a Aggregate costs'!AA96)*'3a Demand'!$C$10+'2a Aggregate costs'!AA$24)</f>
        <v>166.48245877803822</v>
      </c>
      <c r="AA33" s="106">
        <f>IF('2a Aggregate costs'!AB$21="-","-",SUM('2a Aggregate costs'!AB$21,'2a Aggregate costs'!AB$22,'2a Aggregate costs'!AB$23,'2a Aggregate costs'!AB58, '2a Aggregate costs'!AB96)*'3a Demand'!$C$10+'2a Aggregate costs'!AB$24)</f>
        <v>185.62557180081791</v>
      </c>
      <c r="AB33" s="106">
        <f>IF('2a Aggregate costs'!AC$21="-","-",SUM('2a Aggregate costs'!AC$21,'2a Aggregate costs'!AC$22,'2a Aggregate costs'!AC$23,'2a Aggregate costs'!AC58, '2a Aggregate costs'!AC96)*'3a Demand'!$C$10+'2a Aggregate costs'!AC$24)</f>
        <v>185.62557180081791</v>
      </c>
      <c r="AC33" s="106">
        <f>IF('2a Aggregate costs'!AD$21="-","-",SUM('2a Aggregate costs'!AD$21,'2a Aggregate costs'!AD$22,'2a Aggregate costs'!AD$23,'2a Aggregate costs'!AD58, '2a Aggregate costs'!AD96)*'3a Demand'!$C$10+'2a Aggregate costs'!AD$24)</f>
        <v>187.89754431881761</v>
      </c>
      <c r="AD33" s="106">
        <f>IF('2a Aggregate costs'!AE$21="-","-",SUM('2a Aggregate costs'!AE$21,'2a Aggregate costs'!AE$22,'2a Aggregate costs'!AE$23,'2a Aggregate costs'!AE58, '2a Aggregate costs'!AE96)*'3a Demand'!$C$10+'2a Aggregate costs'!AE$24)</f>
        <v>187.89754431881761</v>
      </c>
      <c r="AE33" s="106">
        <f>IF('2a Aggregate costs'!AF$21="-","-",SUM('2a Aggregate costs'!AF$21,'2a Aggregate costs'!AF$22,'2a Aggregate costs'!AF$23,'2a Aggregate costs'!AF58, '2a Aggregate costs'!AF96)*'3a Demand'!$C$10+'2a Aggregate costs'!AF$24)</f>
        <v>215.08121115837972</v>
      </c>
      <c r="AF33" s="106">
        <f>IF('2a Aggregate costs'!AG$21="-","-",SUM('2a Aggregate costs'!AG$21,'2a Aggregate costs'!AG$22,'2a Aggregate costs'!AG$23,'2a Aggregate costs'!AG58, '2a Aggregate costs'!AG96)*'3a Demand'!$C$10+'2a Aggregate costs'!AG$24)</f>
        <v>215.08121115837972</v>
      </c>
      <c r="AG33" s="106">
        <f>IF('2a Aggregate costs'!AH$21="-","-",SUM('2a Aggregate costs'!AH$21,'2a Aggregate costs'!AH$22,'2a Aggregate costs'!AH$23,'2a Aggregate costs'!AH58, '2a Aggregate costs'!AH96)*'3a Demand'!$C$10+'2a Aggregate costs'!AH$24)</f>
        <v>213.52049481471647</v>
      </c>
      <c r="AH33" s="106">
        <f>IF('2a Aggregate costs'!AI$21="-","-",SUM('2a Aggregate costs'!AI$21,'2a Aggregate costs'!AI$22,'2a Aggregate costs'!AI$23,'2a Aggregate costs'!AI58, '2a Aggregate costs'!AI96)*'3a Demand'!$C$10+'2a Aggregate costs'!AI$24)</f>
        <v>213.52049481471647</v>
      </c>
      <c r="AI33" s="106">
        <f>IF('2a Aggregate costs'!AJ$21="-","-",SUM('2a Aggregate costs'!AJ$21,'2a Aggregate costs'!AJ$22,'2a Aggregate costs'!AJ$23,'2a Aggregate costs'!AJ58, '2a Aggregate costs'!AJ96)*'3a Demand'!$C$10+'2a Aggregate costs'!AJ$24)</f>
        <v>224.51100224807291</v>
      </c>
      <c r="AJ33" s="106" t="str">
        <f>IF('2a Aggregate costs'!AK$21="-","-",SUM('2a Aggregate costs'!AK$21,'2a Aggregate costs'!AK$22,'2a Aggregate costs'!AK$23,'2a Aggregate costs'!AK58, '2a Aggregate costs'!AK96)*'3a Demand'!$C$10+'2a Aggregate costs'!AK$24)</f>
        <v>-</v>
      </c>
      <c r="AK33" s="106" t="str">
        <f>IF('2a Aggregate costs'!AL$21="-","-",SUM('2a Aggregate costs'!AL$21,'2a Aggregate costs'!AL$22,'2a Aggregate costs'!AL$23,'2a Aggregate costs'!AL58, '2a Aggregate costs'!AL96)*'3a Demand'!$C$10+'2a Aggregate costs'!AL$24)</f>
        <v>-</v>
      </c>
      <c r="AL33" s="106" t="str">
        <f>IF('2a Aggregate costs'!AM$21="-","-",SUM('2a Aggregate costs'!AM$21,'2a Aggregate costs'!AM$22,'2a Aggregate costs'!AM$23,'2a Aggregate costs'!AM58, '2a Aggregate costs'!AM96)*'3a Demand'!$C$10+'2a Aggregate costs'!AM$24)</f>
        <v>-</v>
      </c>
      <c r="AM33" s="106" t="str">
        <f>IF('2a Aggregate costs'!AN$21="-","-",SUM('2a Aggregate costs'!AN$21,'2a Aggregate costs'!AN$22,'2a Aggregate costs'!AN$23,'2a Aggregate costs'!AN58, '2a Aggregate costs'!AN96)*'3a Demand'!$C$10+'2a Aggregate costs'!AN$24)</f>
        <v>-</v>
      </c>
      <c r="AN33" s="106" t="str">
        <f>IF('2a Aggregate costs'!AO$21="-","-",SUM('2a Aggregate costs'!AO$21,'2a Aggregate costs'!AO$22,'2a Aggregate costs'!AO$23,'2a Aggregate costs'!AO58, '2a Aggregate costs'!AO96)*'3a Demand'!$C$10+'2a Aggregate costs'!AO$24)</f>
        <v>-</v>
      </c>
      <c r="AO33" s="106" t="str">
        <f>IF('2a Aggregate costs'!AP$21="-","-",SUM('2a Aggregate costs'!AP$21,'2a Aggregate costs'!AP$22,'2a Aggregate costs'!AP$23,'2a Aggregate costs'!AP58, '2a Aggregate costs'!AP96)*'3a Demand'!$C$10+'2a Aggregate costs'!AP$24)</f>
        <v>-</v>
      </c>
      <c r="AP33" s="106" t="str">
        <f>IF('2a Aggregate costs'!AQ$21="-","-",SUM('2a Aggregate costs'!AQ$21,'2a Aggregate costs'!AQ$22,'2a Aggregate costs'!AQ$23,'2a Aggregate costs'!AQ58, '2a Aggregate costs'!AQ96)*'3a Demand'!$C$10+'2a Aggregate costs'!AQ$24)</f>
        <v>-</v>
      </c>
      <c r="AQ33" s="106" t="str">
        <f>IF('2a Aggregate costs'!AR$21="-","-",SUM('2a Aggregate costs'!AR$21,'2a Aggregate costs'!AR$22,'2a Aggregate costs'!AR$23,'2a Aggregate costs'!AR58, '2a Aggregate costs'!AR96)*'3a Demand'!$C$10+'2a Aggregate costs'!AR$24)</f>
        <v>-</v>
      </c>
      <c r="AR33" s="106" t="str">
        <f>IF('2a Aggregate costs'!AS$21="-","-",SUM('2a Aggregate costs'!AS$21,'2a Aggregate costs'!AS$22,'2a Aggregate costs'!AS$23,'2a Aggregate costs'!AS58, '2a Aggregate costs'!AS96)*'3a Demand'!$C$10+'2a Aggregate costs'!AS$24)</f>
        <v>-</v>
      </c>
      <c r="AS33" s="106" t="str">
        <f>IF('2a Aggregate costs'!AT$21="-","-",SUM('2a Aggregate costs'!AT$21,'2a Aggregate costs'!AT$22,'2a Aggregate costs'!AT$23,'2a Aggregate costs'!AT58, '2a Aggregate costs'!AT96)*'3a Demand'!$C$10+'2a Aggregate costs'!AT$24)</f>
        <v>-</v>
      </c>
      <c r="AT33" s="106" t="str">
        <f>IF('2a Aggregate costs'!AU$21="-","-",SUM('2a Aggregate costs'!AU$21,'2a Aggregate costs'!AU$22,'2a Aggregate costs'!AU$23,'2a Aggregate costs'!AU58, '2a Aggregate costs'!AU96)*'3a Demand'!$C$10+'2a Aggregate costs'!AU$24)</f>
        <v>-</v>
      </c>
      <c r="AU33" s="106" t="str">
        <f>IF('2a Aggregate costs'!AV$21="-","-",SUM('2a Aggregate costs'!AV$21,'2a Aggregate costs'!AV$22,'2a Aggregate costs'!AV$23,'2a Aggregate costs'!AV58, '2a Aggregate costs'!AV96)*'3a Demand'!$C$10+'2a Aggregate costs'!AV$24)</f>
        <v>-</v>
      </c>
      <c r="AV33" s="106" t="str">
        <f>IF('2a Aggregate costs'!AW$21="-","-",SUM('2a Aggregate costs'!AW$21,'2a Aggregate costs'!AW$22,'2a Aggregate costs'!AW$23,'2a Aggregate costs'!AW58, '2a Aggregate costs'!AW96)*'3a Demand'!$C$10+'2a Aggregate costs'!AW$24)</f>
        <v>-</v>
      </c>
      <c r="AW33" s="106" t="str">
        <f>IF('2a Aggregate costs'!AX$21="-","-",SUM('2a Aggregate costs'!AX$21,'2a Aggregate costs'!AX$22,'2a Aggregate costs'!AX$23,'2a Aggregate costs'!AX58, '2a Aggregate costs'!AX96)*'3a Demand'!$C$10+'2a Aggregate costs'!AX$24)</f>
        <v>-</v>
      </c>
      <c r="AX33" s="106" t="str">
        <f>IF('2a Aggregate costs'!AY$21="-","-",SUM('2a Aggregate costs'!AY$21,'2a Aggregate costs'!AY$22,'2a Aggregate costs'!AY$23,'2a Aggregate costs'!AY58, '2a Aggregate costs'!AY96)*'3a Demand'!$C$10+'2a Aggregate costs'!AY$24)</f>
        <v>-</v>
      </c>
      <c r="AY33" s="106" t="str">
        <f>IF('2a Aggregate costs'!AZ$21="-","-",SUM('2a Aggregate costs'!AZ$21,'2a Aggregate costs'!AZ$22,'2a Aggregate costs'!AZ$23,'2a Aggregate costs'!AZ58, '2a Aggregate costs'!AZ96)*'3a Demand'!$C$10+'2a Aggregate costs'!AZ$24)</f>
        <v>-</v>
      </c>
      <c r="AZ33" s="106" t="str">
        <f>IF('2a Aggregate costs'!BA$21="-","-",SUM('2a Aggregate costs'!BA$21,'2a Aggregate costs'!BA$22,'2a Aggregate costs'!BA$23,'2a Aggregate costs'!BA58, '2a Aggregate costs'!BA96)*'3a Demand'!$C$10+'2a Aggregate costs'!BA$24)</f>
        <v>-</v>
      </c>
      <c r="BA33" s="106" t="str">
        <f>IF('2a Aggregate costs'!BB$21="-","-",SUM('2a Aggregate costs'!BB$21,'2a Aggregate costs'!BB$22,'2a Aggregate costs'!BB$23,'2a Aggregate costs'!BB58, '2a Aggregate costs'!BB96)*'3a Demand'!$C$10+'2a Aggregate costs'!BB$24)</f>
        <v>-</v>
      </c>
      <c r="BB33" s="106" t="str">
        <f>IF('2a Aggregate costs'!BC$21="-","-",SUM('2a Aggregate costs'!BC$21,'2a Aggregate costs'!BC$22,'2a Aggregate costs'!BC$23,'2a Aggregate costs'!BC58, '2a Aggregate costs'!BC96)*'3a Demand'!$C$10+'2a Aggregate costs'!BC$24)</f>
        <v>-</v>
      </c>
      <c r="BC33" s="106" t="str">
        <f>IF('2a Aggregate costs'!BD$21="-","-",SUM('2a Aggregate costs'!BD$21,'2a Aggregate costs'!BD$22,'2a Aggregate costs'!BD$23,'2a Aggregate costs'!BD58, '2a Aggregate costs'!BD96)*'3a Demand'!$C$10+'2a Aggregate costs'!BD$24)</f>
        <v>-</v>
      </c>
      <c r="BD33" s="106" t="str">
        <f>IF('2a Aggregate costs'!BE$21="-","-",SUM('2a Aggregate costs'!BE$21,'2a Aggregate costs'!BE$22,'2a Aggregate costs'!BE$23,'2a Aggregate costs'!BE58, '2a Aggregate costs'!BE96)*'3a Demand'!$C$10+'2a Aggregate costs'!BE$24)</f>
        <v>-</v>
      </c>
      <c r="BE33" s="106" t="str">
        <f>IF('2a Aggregate costs'!BF$21="-","-",SUM('2a Aggregate costs'!BF$21,'2a Aggregate costs'!BF$22,'2a Aggregate costs'!BF$23,'2a Aggregate costs'!BF58, '2a Aggregate costs'!BF96)*'3a Demand'!$C$10+'2a Aggregate costs'!BF$24)</f>
        <v>-</v>
      </c>
    </row>
    <row r="34" spans="1:57" ht="12.75" customHeight="1">
      <c r="A34" s="14"/>
      <c r="B34" s="350"/>
      <c r="C34" s="108" t="s">
        <v>241</v>
      </c>
      <c r="D34" s="344"/>
      <c r="E34" s="371"/>
      <c r="F34" s="28"/>
      <c r="G34" s="106">
        <f>IF('2a Aggregate costs'!H$21="-","-",SUM('2a Aggregate costs'!H$21,'2a Aggregate costs'!H$22,'2a Aggregate costs'!H$23,'2a Aggregate costs'!H59, '2a Aggregate costs'!H97)*'3a Demand'!$C$10+'2a Aggregate costs'!H$24)</f>
        <v>90.554689231973299</v>
      </c>
      <c r="H34" s="106">
        <f>IF('2a Aggregate costs'!I$21="-","-",SUM('2a Aggregate costs'!I$21,'2a Aggregate costs'!I$22,'2a Aggregate costs'!I$23,'2a Aggregate costs'!I59, '2a Aggregate costs'!I97)*'3a Demand'!$C$10+'2a Aggregate costs'!I$24)</f>
        <v>90.52748619117645</v>
      </c>
      <c r="I34" s="106">
        <f>IF('2a Aggregate costs'!J$21="-","-",SUM('2a Aggregate costs'!J$21,'2a Aggregate costs'!J$22,'2a Aggregate costs'!J$23,'2a Aggregate costs'!J59, '2a Aggregate costs'!J97)*'3a Demand'!$C$10+'2a Aggregate costs'!J$24)</f>
        <v>110.92123271248501</v>
      </c>
      <c r="J34" s="106">
        <f>IF('2a Aggregate costs'!K$21="-","-",SUM('2a Aggregate costs'!K$21,'2a Aggregate costs'!K$22,'2a Aggregate costs'!K$23,'2a Aggregate costs'!K59, '2a Aggregate costs'!K97)*'3a Demand'!$C$10+'2a Aggregate costs'!K$24)</f>
        <v>110.81650430310445</v>
      </c>
      <c r="K34" s="106">
        <f>IF('2a Aggregate costs'!L$21="-","-",SUM('2a Aggregate costs'!L$21,'2a Aggregate costs'!L$22,'2a Aggregate costs'!L$23,'2a Aggregate costs'!L59, '2a Aggregate costs'!L97)*'3a Demand'!$C$10+'2a Aggregate costs'!L$24)</f>
        <v>118.07702363696983</v>
      </c>
      <c r="L34" s="106">
        <f>IF('2a Aggregate costs'!M$21="-","-",SUM('2a Aggregate costs'!M$21,'2a Aggregate costs'!M$22,'2a Aggregate costs'!M$23,'2a Aggregate costs'!M59, '2a Aggregate costs'!M97)*'3a Demand'!$C$10+'2a Aggregate costs'!M$24)</f>
        <v>118.50373843757191</v>
      </c>
      <c r="M34" s="106">
        <f>IF('2a Aggregate costs'!N$21="-","-",SUM('2a Aggregate costs'!N$21,'2a Aggregate costs'!N$22,'2a Aggregate costs'!N$23,'2a Aggregate costs'!N59, '2a Aggregate costs'!N97)*'3a Demand'!$C$10+'2a Aggregate costs'!N$24)</f>
        <v>137.27470611703933</v>
      </c>
      <c r="N34" s="106">
        <f>IF('2a Aggregate costs'!O$21="-","-",SUM('2a Aggregate costs'!O$21,'2a Aggregate costs'!O$22,'2a Aggregate costs'!O$23,'2a Aggregate costs'!O59, '2a Aggregate costs'!O97)*'3a Demand'!$C$10+'2a Aggregate costs'!O$24)</f>
        <v>137.36827765203489</v>
      </c>
      <c r="O34" s="84"/>
      <c r="P34" s="106">
        <f>IF('2a Aggregate costs'!Q$21="-","-",SUM('2a Aggregate costs'!Q$21,'2a Aggregate costs'!Q$22,'2a Aggregate costs'!Q$23,'2a Aggregate costs'!Q59, '2a Aggregate costs'!Q97)*'3a Demand'!$C$10+'2a Aggregate costs'!Q$24)</f>
        <v>137.36827765203489</v>
      </c>
      <c r="Q34" s="106">
        <f>IF('2a Aggregate costs'!R$21="-","-",SUM('2a Aggregate costs'!R$21,'2a Aggregate costs'!R$22,'2a Aggregate costs'!R$23,'2a Aggregate costs'!R59, '2a Aggregate costs'!R97)*'3a Demand'!$C$10+'2a Aggregate costs'!R$24)</f>
        <v>146.96516386155642</v>
      </c>
      <c r="R34" s="106">
        <f>IF('2a Aggregate costs'!S$21="-","-",SUM('2a Aggregate costs'!S$21,'2a Aggregate costs'!S$22,'2a Aggregate costs'!S$23,'2a Aggregate costs'!S59, '2a Aggregate costs'!S97)*'3a Demand'!$C$10+'2a Aggregate costs'!S$24)</f>
        <v>148.77169347757575</v>
      </c>
      <c r="S34" s="106">
        <f>IF('2a Aggregate costs'!T$21="-","-",SUM('2a Aggregate costs'!T$21,'2a Aggregate costs'!T$22,'2a Aggregate costs'!T$23,'2a Aggregate costs'!T59, '2a Aggregate costs'!T97)*'3a Demand'!$C$10+'2a Aggregate costs'!T$24)</f>
        <v>153.03731623623639</v>
      </c>
      <c r="T34" s="106">
        <f>IF('2a Aggregate costs'!U$21="-","-",SUM('2a Aggregate costs'!U$21,'2a Aggregate costs'!U$22,'2a Aggregate costs'!U$23,'2a Aggregate costs'!U59, '2a Aggregate costs'!U97)*'3a Demand'!$C$10+'2a Aggregate costs'!U$24)</f>
        <v>152.4904789077261</v>
      </c>
      <c r="U34" s="106">
        <f>IF('2a Aggregate costs'!V$21="-","-",SUM('2a Aggregate costs'!V$21,'2a Aggregate costs'!V$22,'2a Aggregate costs'!V$23,'2a Aggregate costs'!V59, '2a Aggregate costs'!V97)*'3a Demand'!$C$10+'2a Aggregate costs'!V$24)</f>
        <v>161.45028237819352</v>
      </c>
      <c r="V34" s="106">
        <f>IF('2a Aggregate costs'!W$21="-","-",SUM('2a Aggregate costs'!W$21,'2a Aggregate costs'!W$22,'2a Aggregate costs'!W$23,'2a Aggregate costs'!W59, '2a Aggregate costs'!W97)*'3a Demand'!$C$10+'2a Aggregate costs'!W$24)</f>
        <v>160.69557419311451</v>
      </c>
      <c r="W34" s="106">
        <f>IF('2a Aggregate costs'!X$21="-","-",SUM('2a Aggregate costs'!X$21,'2a Aggregate costs'!X$22,'2a Aggregate costs'!X$23,'2a Aggregate costs'!X59, '2a Aggregate costs'!X97)*'3a Demand'!$C$10+'2a Aggregate costs'!X$24)</f>
        <v>168.03454146468238</v>
      </c>
      <c r="X34" s="84"/>
      <c r="Y34" s="106">
        <f>IF('2a Aggregate costs'!Z$21="-","-",SUM('2a Aggregate costs'!Z$21,'2a Aggregate costs'!Z$22,'2a Aggregate costs'!Z$23,'2a Aggregate costs'!Z59, '2a Aggregate costs'!Z97)*'3a Demand'!$C$10+'2a Aggregate costs'!Z$24)</f>
        <v>166.46554915770139</v>
      </c>
      <c r="Z34" s="106">
        <f>IF('2a Aggregate costs'!AA$21="-","-",SUM('2a Aggregate costs'!AA$21,'2a Aggregate costs'!AA$22,'2a Aggregate costs'!AA$23,'2a Aggregate costs'!AA59, '2a Aggregate costs'!AA97)*'3a Demand'!$C$10+'2a Aggregate costs'!AA$24)</f>
        <v>166.46554915770139</v>
      </c>
      <c r="AA34" s="106">
        <f>IF('2a Aggregate costs'!AB$21="-","-",SUM('2a Aggregate costs'!AB$21,'2a Aggregate costs'!AB$22,'2a Aggregate costs'!AB$23,'2a Aggregate costs'!AB59, '2a Aggregate costs'!AB97)*'3a Demand'!$C$10+'2a Aggregate costs'!AB$24)</f>
        <v>185.61589025339802</v>
      </c>
      <c r="AB34" s="106">
        <f>IF('2a Aggregate costs'!AC$21="-","-",SUM('2a Aggregate costs'!AC$21,'2a Aggregate costs'!AC$22,'2a Aggregate costs'!AC$23,'2a Aggregate costs'!AC59, '2a Aggregate costs'!AC97)*'3a Demand'!$C$10+'2a Aggregate costs'!AC$24)</f>
        <v>185.61589025339802</v>
      </c>
      <c r="AC34" s="106">
        <f>IF('2a Aggregate costs'!AD$21="-","-",SUM('2a Aggregate costs'!AD$21,'2a Aggregate costs'!AD$22,'2a Aggregate costs'!AD$23,'2a Aggregate costs'!AD59, '2a Aggregate costs'!AD97)*'3a Demand'!$C$10+'2a Aggregate costs'!AD$24)</f>
        <v>187.88868954165417</v>
      </c>
      <c r="AD34" s="106">
        <f>IF('2a Aggregate costs'!AE$21="-","-",SUM('2a Aggregate costs'!AE$21,'2a Aggregate costs'!AE$22,'2a Aggregate costs'!AE$23,'2a Aggregate costs'!AE59, '2a Aggregate costs'!AE97)*'3a Demand'!$C$10+'2a Aggregate costs'!AE$24)</f>
        <v>187.88868954165417</v>
      </c>
      <c r="AE34" s="106">
        <f>IF('2a Aggregate costs'!AF$21="-","-",SUM('2a Aggregate costs'!AF$21,'2a Aggregate costs'!AF$22,'2a Aggregate costs'!AF$23,'2a Aggregate costs'!AF59, '2a Aggregate costs'!AF97)*'3a Demand'!$C$10+'2a Aggregate costs'!AF$24)</f>
        <v>215.06811150242518</v>
      </c>
      <c r="AF34" s="106">
        <f>IF('2a Aggregate costs'!AG$21="-","-",SUM('2a Aggregate costs'!AG$21,'2a Aggregate costs'!AG$22,'2a Aggregate costs'!AG$23,'2a Aggregate costs'!AG59, '2a Aggregate costs'!AG97)*'3a Demand'!$C$10+'2a Aggregate costs'!AG$24)</f>
        <v>215.06811150242518</v>
      </c>
      <c r="AG34" s="106">
        <f>IF('2a Aggregate costs'!AH$21="-","-",SUM('2a Aggregate costs'!AH$21,'2a Aggregate costs'!AH$22,'2a Aggregate costs'!AH$23,'2a Aggregate costs'!AH59, '2a Aggregate costs'!AH97)*'3a Demand'!$C$10+'2a Aggregate costs'!AH$24)</f>
        <v>213.48761423835617</v>
      </c>
      <c r="AH34" s="106">
        <f>IF('2a Aggregate costs'!AI$21="-","-",SUM('2a Aggregate costs'!AI$21,'2a Aggregate costs'!AI$22,'2a Aggregate costs'!AI$23,'2a Aggregate costs'!AI59, '2a Aggregate costs'!AI97)*'3a Demand'!$C$10+'2a Aggregate costs'!AI$24)</f>
        <v>213.48761423835617</v>
      </c>
      <c r="AI34" s="106">
        <f>IF('2a Aggregate costs'!AJ$21="-","-",SUM('2a Aggregate costs'!AJ$21,'2a Aggregate costs'!AJ$22,'2a Aggregate costs'!AJ$23,'2a Aggregate costs'!AJ59, '2a Aggregate costs'!AJ97)*'3a Demand'!$C$10+'2a Aggregate costs'!AJ$24)</f>
        <v>224.43042048639728</v>
      </c>
      <c r="AJ34" s="106" t="str">
        <f>IF('2a Aggregate costs'!AK$21="-","-",SUM('2a Aggregate costs'!AK$21,'2a Aggregate costs'!AK$22,'2a Aggregate costs'!AK$23,'2a Aggregate costs'!AK59, '2a Aggregate costs'!AK97)*'3a Demand'!$C$10+'2a Aggregate costs'!AK$24)</f>
        <v>-</v>
      </c>
      <c r="AK34" s="106" t="str">
        <f>IF('2a Aggregate costs'!AL$21="-","-",SUM('2a Aggregate costs'!AL$21,'2a Aggregate costs'!AL$22,'2a Aggregate costs'!AL$23,'2a Aggregate costs'!AL59, '2a Aggregate costs'!AL97)*'3a Demand'!$C$10+'2a Aggregate costs'!AL$24)</f>
        <v>-</v>
      </c>
      <c r="AL34" s="106" t="str">
        <f>IF('2a Aggregate costs'!AM$21="-","-",SUM('2a Aggregate costs'!AM$21,'2a Aggregate costs'!AM$22,'2a Aggregate costs'!AM$23,'2a Aggregate costs'!AM59, '2a Aggregate costs'!AM97)*'3a Demand'!$C$10+'2a Aggregate costs'!AM$24)</f>
        <v>-</v>
      </c>
      <c r="AM34" s="106" t="str">
        <f>IF('2a Aggregate costs'!AN$21="-","-",SUM('2a Aggregate costs'!AN$21,'2a Aggregate costs'!AN$22,'2a Aggregate costs'!AN$23,'2a Aggregate costs'!AN59, '2a Aggregate costs'!AN97)*'3a Demand'!$C$10+'2a Aggregate costs'!AN$24)</f>
        <v>-</v>
      </c>
      <c r="AN34" s="106" t="str">
        <f>IF('2a Aggregate costs'!AO$21="-","-",SUM('2a Aggregate costs'!AO$21,'2a Aggregate costs'!AO$22,'2a Aggregate costs'!AO$23,'2a Aggregate costs'!AO59, '2a Aggregate costs'!AO97)*'3a Demand'!$C$10+'2a Aggregate costs'!AO$24)</f>
        <v>-</v>
      </c>
      <c r="AO34" s="106" t="str">
        <f>IF('2a Aggregate costs'!AP$21="-","-",SUM('2a Aggregate costs'!AP$21,'2a Aggregate costs'!AP$22,'2a Aggregate costs'!AP$23,'2a Aggregate costs'!AP59, '2a Aggregate costs'!AP97)*'3a Demand'!$C$10+'2a Aggregate costs'!AP$24)</f>
        <v>-</v>
      </c>
      <c r="AP34" s="106" t="str">
        <f>IF('2a Aggregate costs'!AQ$21="-","-",SUM('2a Aggregate costs'!AQ$21,'2a Aggregate costs'!AQ$22,'2a Aggregate costs'!AQ$23,'2a Aggregate costs'!AQ59, '2a Aggregate costs'!AQ97)*'3a Demand'!$C$10+'2a Aggregate costs'!AQ$24)</f>
        <v>-</v>
      </c>
      <c r="AQ34" s="106" t="str">
        <f>IF('2a Aggregate costs'!AR$21="-","-",SUM('2a Aggregate costs'!AR$21,'2a Aggregate costs'!AR$22,'2a Aggregate costs'!AR$23,'2a Aggregate costs'!AR59, '2a Aggregate costs'!AR97)*'3a Demand'!$C$10+'2a Aggregate costs'!AR$24)</f>
        <v>-</v>
      </c>
      <c r="AR34" s="106" t="str">
        <f>IF('2a Aggregate costs'!AS$21="-","-",SUM('2a Aggregate costs'!AS$21,'2a Aggregate costs'!AS$22,'2a Aggregate costs'!AS$23,'2a Aggregate costs'!AS59, '2a Aggregate costs'!AS97)*'3a Demand'!$C$10+'2a Aggregate costs'!AS$24)</f>
        <v>-</v>
      </c>
      <c r="AS34" s="106" t="str">
        <f>IF('2a Aggregate costs'!AT$21="-","-",SUM('2a Aggregate costs'!AT$21,'2a Aggregate costs'!AT$22,'2a Aggregate costs'!AT$23,'2a Aggregate costs'!AT59, '2a Aggregate costs'!AT97)*'3a Demand'!$C$10+'2a Aggregate costs'!AT$24)</f>
        <v>-</v>
      </c>
      <c r="AT34" s="106" t="str">
        <f>IF('2a Aggregate costs'!AU$21="-","-",SUM('2a Aggregate costs'!AU$21,'2a Aggregate costs'!AU$22,'2a Aggregate costs'!AU$23,'2a Aggregate costs'!AU59, '2a Aggregate costs'!AU97)*'3a Demand'!$C$10+'2a Aggregate costs'!AU$24)</f>
        <v>-</v>
      </c>
      <c r="AU34" s="106" t="str">
        <f>IF('2a Aggregate costs'!AV$21="-","-",SUM('2a Aggregate costs'!AV$21,'2a Aggregate costs'!AV$22,'2a Aggregate costs'!AV$23,'2a Aggregate costs'!AV59, '2a Aggregate costs'!AV97)*'3a Demand'!$C$10+'2a Aggregate costs'!AV$24)</f>
        <v>-</v>
      </c>
      <c r="AV34" s="106" t="str">
        <f>IF('2a Aggregate costs'!AW$21="-","-",SUM('2a Aggregate costs'!AW$21,'2a Aggregate costs'!AW$22,'2a Aggregate costs'!AW$23,'2a Aggregate costs'!AW59, '2a Aggregate costs'!AW97)*'3a Demand'!$C$10+'2a Aggregate costs'!AW$24)</f>
        <v>-</v>
      </c>
      <c r="AW34" s="106" t="str">
        <f>IF('2a Aggregate costs'!AX$21="-","-",SUM('2a Aggregate costs'!AX$21,'2a Aggregate costs'!AX$22,'2a Aggregate costs'!AX$23,'2a Aggregate costs'!AX59, '2a Aggregate costs'!AX97)*'3a Demand'!$C$10+'2a Aggregate costs'!AX$24)</f>
        <v>-</v>
      </c>
      <c r="AX34" s="106" t="str">
        <f>IF('2a Aggregate costs'!AY$21="-","-",SUM('2a Aggregate costs'!AY$21,'2a Aggregate costs'!AY$22,'2a Aggregate costs'!AY$23,'2a Aggregate costs'!AY59, '2a Aggregate costs'!AY97)*'3a Demand'!$C$10+'2a Aggregate costs'!AY$24)</f>
        <v>-</v>
      </c>
      <c r="AY34" s="106" t="str">
        <f>IF('2a Aggregate costs'!AZ$21="-","-",SUM('2a Aggregate costs'!AZ$21,'2a Aggregate costs'!AZ$22,'2a Aggregate costs'!AZ$23,'2a Aggregate costs'!AZ59, '2a Aggregate costs'!AZ97)*'3a Demand'!$C$10+'2a Aggregate costs'!AZ$24)</f>
        <v>-</v>
      </c>
      <c r="AZ34" s="106" t="str">
        <f>IF('2a Aggregate costs'!BA$21="-","-",SUM('2a Aggregate costs'!BA$21,'2a Aggregate costs'!BA$22,'2a Aggregate costs'!BA$23,'2a Aggregate costs'!BA59, '2a Aggregate costs'!BA97)*'3a Demand'!$C$10+'2a Aggregate costs'!BA$24)</f>
        <v>-</v>
      </c>
      <c r="BA34" s="106" t="str">
        <f>IF('2a Aggregate costs'!BB$21="-","-",SUM('2a Aggregate costs'!BB$21,'2a Aggregate costs'!BB$22,'2a Aggregate costs'!BB$23,'2a Aggregate costs'!BB59, '2a Aggregate costs'!BB97)*'3a Demand'!$C$10+'2a Aggregate costs'!BB$24)</f>
        <v>-</v>
      </c>
      <c r="BB34" s="106" t="str">
        <f>IF('2a Aggregate costs'!BC$21="-","-",SUM('2a Aggregate costs'!BC$21,'2a Aggregate costs'!BC$22,'2a Aggregate costs'!BC$23,'2a Aggregate costs'!BC59, '2a Aggregate costs'!BC97)*'3a Demand'!$C$10+'2a Aggregate costs'!BC$24)</f>
        <v>-</v>
      </c>
      <c r="BC34" s="106" t="str">
        <f>IF('2a Aggregate costs'!BD$21="-","-",SUM('2a Aggregate costs'!BD$21,'2a Aggregate costs'!BD$22,'2a Aggregate costs'!BD$23,'2a Aggregate costs'!BD59, '2a Aggregate costs'!BD97)*'3a Demand'!$C$10+'2a Aggregate costs'!BD$24)</f>
        <v>-</v>
      </c>
      <c r="BD34" s="106" t="str">
        <f>IF('2a Aggregate costs'!BE$21="-","-",SUM('2a Aggregate costs'!BE$21,'2a Aggregate costs'!BE$22,'2a Aggregate costs'!BE$23,'2a Aggregate costs'!BE59, '2a Aggregate costs'!BE97)*'3a Demand'!$C$10+'2a Aggregate costs'!BE$24)</f>
        <v>-</v>
      </c>
      <c r="BE34" s="106" t="str">
        <f>IF('2a Aggregate costs'!BF$21="-","-",SUM('2a Aggregate costs'!BF$21,'2a Aggregate costs'!BF$22,'2a Aggregate costs'!BF$23,'2a Aggregate costs'!BF59, '2a Aggregate costs'!BF97)*'3a Demand'!$C$10+'2a Aggregate costs'!BF$24)</f>
        <v>-</v>
      </c>
    </row>
    <row r="35" spans="1:57" ht="12.75" customHeight="1">
      <c r="A35" s="14"/>
      <c r="B35" s="350"/>
      <c r="C35" s="108" t="s">
        <v>242</v>
      </c>
      <c r="D35" s="344"/>
      <c r="E35" s="371"/>
      <c r="F35" s="28"/>
      <c r="G35" s="106">
        <f>IF('2a Aggregate costs'!H$21="-","-",SUM('2a Aggregate costs'!H$21,'2a Aggregate costs'!H$22,'2a Aggregate costs'!H$23,'2a Aggregate costs'!H60, '2a Aggregate costs'!H98)*'3a Demand'!$C$10+'2a Aggregate costs'!H$24)</f>
        <v>90.560159994303291</v>
      </c>
      <c r="H35" s="106">
        <f>IF('2a Aggregate costs'!I$21="-","-",SUM('2a Aggregate costs'!I$21,'2a Aggregate costs'!I$22,'2a Aggregate costs'!I$23,'2a Aggregate costs'!I60, '2a Aggregate costs'!I98)*'3a Demand'!$C$10+'2a Aggregate costs'!I$24)</f>
        <v>90.532869222209868</v>
      </c>
      <c r="I35" s="106">
        <f>IF('2a Aggregate costs'!J$21="-","-",SUM('2a Aggregate costs'!J$21,'2a Aggregate costs'!J$22,'2a Aggregate costs'!J$23,'2a Aggregate costs'!J60, '2a Aggregate costs'!J98)*'3a Demand'!$C$10+'2a Aggregate costs'!J$24)</f>
        <v>110.92674493626322</v>
      </c>
      <c r="J35" s="106">
        <f>IF('2a Aggregate costs'!K$21="-","-",SUM('2a Aggregate costs'!K$21,'2a Aggregate costs'!K$22,'2a Aggregate costs'!K$23,'2a Aggregate costs'!K60, '2a Aggregate costs'!K98)*'3a Demand'!$C$10+'2a Aggregate costs'!K$24)</f>
        <v>110.82225533662896</v>
      </c>
      <c r="K35" s="106">
        <f>IF('2a Aggregate costs'!L$21="-","-",SUM('2a Aggregate costs'!L$21,'2a Aggregate costs'!L$22,'2a Aggregate costs'!L$23,'2a Aggregate costs'!L60, '2a Aggregate costs'!L98)*'3a Demand'!$C$10+'2a Aggregate costs'!L$24)</f>
        <v>118.08287818909777</v>
      </c>
      <c r="L35" s="106">
        <f>IF('2a Aggregate costs'!M$21="-","-",SUM('2a Aggregate costs'!M$21,'2a Aggregate costs'!M$22,'2a Aggregate costs'!M$23,'2a Aggregate costs'!M60, '2a Aggregate costs'!M98)*'3a Demand'!$C$10+'2a Aggregate costs'!M$24)</f>
        <v>118.5094862386421</v>
      </c>
      <c r="M35" s="106">
        <f>IF('2a Aggregate costs'!N$21="-","-",SUM('2a Aggregate costs'!N$21,'2a Aggregate costs'!N$22,'2a Aggregate costs'!N$23,'2a Aggregate costs'!N60, '2a Aggregate costs'!N98)*'3a Demand'!$C$10+'2a Aggregate costs'!N$24)</f>
        <v>137.28979342581226</v>
      </c>
      <c r="N35" s="106">
        <f>IF('2a Aggregate costs'!O$21="-","-",SUM('2a Aggregate costs'!O$21,'2a Aggregate costs'!O$22,'2a Aggregate costs'!O$23,'2a Aggregate costs'!O60, '2a Aggregate costs'!O98)*'3a Demand'!$C$10+'2a Aggregate costs'!O$24)</f>
        <v>137.38369670991634</v>
      </c>
      <c r="O35" s="84"/>
      <c r="P35" s="106">
        <f>IF('2a Aggregate costs'!Q$21="-","-",SUM('2a Aggregate costs'!Q$21,'2a Aggregate costs'!Q$22,'2a Aggregate costs'!Q$23,'2a Aggregate costs'!Q60, '2a Aggregate costs'!Q98)*'3a Demand'!$C$10+'2a Aggregate costs'!Q$24)</f>
        <v>137.38369670991634</v>
      </c>
      <c r="Q35" s="106">
        <f>IF('2a Aggregate costs'!R$21="-","-",SUM('2a Aggregate costs'!R$21,'2a Aggregate costs'!R$22,'2a Aggregate costs'!R$23,'2a Aggregate costs'!R60, '2a Aggregate costs'!R98)*'3a Demand'!$C$10+'2a Aggregate costs'!R$24)</f>
        <v>146.98659272957821</v>
      </c>
      <c r="R35" s="106">
        <f>IF('2a Aggregate costs'!S$21="-","-",SUM('2a Aggregate costs'!S$21,'2a Aggregate costs'!S$22,'2a Aggregate costs'!S$23,'2a Aggregate costs'!S60, '2a Aggregate costs'!S98)*'3a Demand'!$C$10+'2a Aggregate costs'!S$24)</f>
        <v>148.79387311541902</v>
      </c>
      <c r="S35" s="106">
        <f>IF('2a Aggregate costs'!T$21="-","-",SUM('2a Aggregate costs'!T$21,'2a Aggregate costs'!T$22,'2a Aggregate costs'!T$23,'2a Aggregate costs'!T60, '2a Aggregate costs'!T98)*'3a Demand'!$C$10+'2a Aggregate costs'!T$24)</f>
        <v>153.06084641349003</v>
      </c>
      <c r="T35" s="106">
        <f>IF('2a Aggregate costs'!U$21="-","-",SUM('2a Aggregate costs'!U$21,'2a Aggregate costs'!U$22,'2a Aggregate costs'!U$23,'2a Aggregate costs'!U60, '2a Aggregate costs'!U98)*'3a Demand'!$C$10+'2a Aggregate costs'!U$24)</f>
        <v>152.51690130303038</v>
      </c>
      <c r="U35" s="106">
        <f>IF('2a Aggregate costs'!V$21="-","-",SUM('2a Aggregate costs'!V$21,'2a Aggregate costs'!V$22,'2a Aggregate costs'!V$23,'2a Aggregate costs'!V60, '2a Aggregate costs'!V98)*'3a Demand'!$C$10+'2a Aggregate costs'!V$24)</f>
        <v>161.47498713489335</v>
      </c>
      <c r="V35" s="106">
        <f>IF('2a Aggregate costs'!W$21="-","-",SUM('2a Aggregate costs'!W$21,'2a Aggregate costs'!W$22,'2a Aggregate costs'!W$23,'2a Aggregate costs'!W60, '2a Aggregate costs'!W98)*'3a Demand'!$C$10+'2a Aggregate costs'!W$24)</f>
        <v>160.71857782937983</v>
      </c>
      <c r="W35" s="106">
        <f>IF('2a Aggregate costs'!X$21="-","-",SUM('2a Aggregate costs'!X$21,'2a Aggregate costs'!X$22,'2a Aggregate costs'!X$23,'2a Aggregate costs'!X60, '2a Aggregate costs'!X98)*'3a Demand'!$C$10+'2a Aggregate costs'!X$24)</f>
        <v>168.05614549201195</v>
      </c>
      <c r="X35" s="84"/>
      <c r="Y35" s="106">
        <f>IF('2a Aggregate costs'!Z$21="-","-",SUM('2a Aggregate costs'!Z$21,'2a Aggregate costs'!Z$22,'2a Aggregate costs'!Z$23,'2a Aggregate costs'!Z60, '2a Aggregate costs'!Z98)*'3a Demand'!$C$10+'2a Aggregate costs'!Z$24)</f>
        <v>166.48343447129616</v>
      </c>
      <c r="Z35" s="106">
        <f>IF('2a Aggregate costs'!AA$21="-","-",SUM('2a Aggregate costs'!AA$21,'2a Aggregate costs'!AA$22,'2a Aggregate costs'!AA$23,'2a Aggregate costs'!AA60, '2a Aggregate costs'!AA98)*'3a Demand'!$C$10+'2a Aggregate costs'!AA$24)</f>
        <v>166.48343447129616</v>
      </c>
      <c r="AA35" s="106">
        <f>IF('2a Aggregate costs'!AB$21="-","-",SUM('2a Aggregate costs'!AB$21,'2a Aggregate costs'!AB$22,'2a Aggregate costs'!AB$23,'2a Aggregate costs'!AB60, '2a Aggregate costs'!AB98)*'3a Demand'!$C$10+'2a Aggregate costs'!AB$24)</f>
        <v>185.61507639344055</v>
      </c>
      <c r="AB35" s="106">
        <f>IF('2a Aggregate costs'!AC$21="-","-",SUM('2a Aggregate costs'!AC$21,'2a Aggregate costs'!AC$22,'2a Aggregate costs'!AC$23,'2a Aggregate costs'!AC60, '2a Aggregate costs'!AC98)*'3a Demand'!$C$10+'2a Aggregate costs'!AC$24)</f>
        <v>185.61507639344055</v>
      </c>
      <c r="AC35" s="106">
        <f>IF('2a Aggregate costs'!AD$21="-","-",SUM('2a Aggregate costs'!AD$21,'2a Aggregate costs'!AD$22,'2a Aggregate costs'!AD$23,'2a Aggregate costs'!AD60, '2a Aggregate costs'!AD98)*'3a Demand'!$C$10+'2a Aggregate costs'!AD$24)</f>
        <v>187.88783192572782</v>
      </c>
      <c r="AD35" s="106">
        <f>IF('2a Aggregate costs'!AE$21="-","-",SUM('2a Aggregate costs'!AE$21,'2a Aggregate costs'!AE$22,'2a Aggregate costs'!AE$23,'2a Aggregate costs'!AE60, '2a Aggregate costs'!AE98)*'3a Demand'!$C$10+'2a Aggregate costs'!AE$24)</f>
        <v>187.88783192572782</v>
      </c>
      <c r="AE35" s="106">
        <f>IF('2a Aggregate costs'!AF$21="-","-",SUM('2a Aggregate costs'!AF$21,'2a Aggregate costs'!AF$22,'2a Aggregate costs'!AF$23,'2a Aggregate costs'!AF60, '2a Aggregate costs'!AF98)*'3a Demand'!$C$10+'2a Aggregate costs'!AF$24)</f>
        <v>215.06718301507595</v>
      </c>
      <c r="AF35" s="106">
        <f>IF('2a Aggregate costs'!AG$21="-","-",SUM('2a Aggregate costs'!AG$21,'2a Aggregate costs'!AG$22,'2a Aggregate costs'!AG$23,'2a Aggregate costs'!AG60, '2a Aggregate costs'!AG98)*'3a Demand'!$C$10+'2a Aggregate costs'!AG$24)</f>
        <v>215.06718301507595</v>
      </c>
      <c r="AG35" s="106">
        <f>IF('2a Aggregate costs'!AH$21="-","-",SUM('2a Aggregate costs'!AH$21,'2a Aggregate costs'!AH$22,'2a Aggregate costs'!AH$23,'2a Aggregate costs'!AH60, '2a Aggregate costs'!AH98)*'3a Demand'!$C$10+'2a Aggregate costs'!AH$24)</f>
        <v>213.55338003969132</v>
      </c>
      <c r="AH35" s="106">
        <f>IF('2a Aggregate costs'!AI$21="-","-",SUM('2a Aggregate costs'!AI$21,'2a Aggregate costs'!AI$22,'2a Aggregate costs'!AI$23,'2a Aggregate costs'!AI60, '2a Aggregate costs'!AI98)*'3a Demand'!$C$10+'2a Aggregate costs'!AI$24)</f>
        <v>213.55338003969132</v>
      </c>
      <c r="AI35" s="106">
        <f>IF('2a Aggregate costs'!AJ$21="-","-",SUM('2a Aggregate costs'!AJ$21,'2a Aggregate costs'!AJ$22,'2a Aggregate costs'!AJ$23,'2a Aggregate costs'!AJ60, '2a Aggregate costs'!AJ98)*'3a Demand'!$C$10+'2a Aggregate costs'!AJ$24)</f>
        <v>224.53439979524163</v>
      </c>
      <c r="AJ35" s="106" t="str">
        <f>IF('2a Aggregate costs'!AK$21="-","-",SUM('2a Aggregate costs'!AK$21,'2a Aggregate costs'!AK$22,'2a Aggregate costs'!AK$23,'2a Aggregate costs'!AK60, '2a Aggregate costs'!AK98)*'3a Demand'!$C$10+'2a Aggregate costs'!AK$24)</f>
        <v>-</v>
      </c>
      <c r="AK35" s="106" t="str">
        <f>IF('2a Aggregate costs'!AL$21="-","-",SUM('2a Aggregate costs'!AL$21,'2a Aggregate costs'!AL$22,'2a Aggregate costs'!AL$23,'2a Aggregate costs'!AL60, '2a Aggregate costs'!AL98)*'3a Demand'!$C$10+'2a Aggregate costs'!AL$24)</f>
        <v>-</v>
      </c>
      <c r="AL35" s="106" t="str">
        <f>IF('2a Aggregate costs'!AM$21="-","-",SUM('2a Aggregate costs'!AM$21,'2a Aggregate costs'!AM$22,'2a Aggregate costs'!AM$23,'2a Aggregate costs'!AM60, '2a Aggregate costs'!AM98)*'3a Demand'!$C$10+'2a Aggregate costs'!AM$24)</f>
        <v>-</v>
      </c>
      <c r="AM35" s="106" t="str">
        <f>IF('2a Aggregate costs'!AN$21="-","-",SUM('2a Aggregate costs'!AN$21,'2a Aggregate costs'!AN$22,'2a Aggregate costs'!AN$23,'2a Aggregate costs'!AN60, '2a Aggregate costs'!AN98)*'3a Demand'!$C$10+'2a Aggregate costs'!AN$24)</f>
        <v>-</v>
      </c>
      <c r="AN35" s="106" t="str">
        <f>IF('2a Aggregate costs'!AO$21="-","-",SUM('2a Aggregate costs'!AO$21,'2a Aggregate costs'!AO$22,'2a Aggregate costs'!AO$23,'2a Aggregate costs'!AO60, '2a Aggregate costs'!AO98)*'3a Demand'!$C$10+'2a Aggregate costs'!AO$24)</f>
        <v>-</v>
      </c>
      <c r="AO35" s="106" t="str">
        <f>IF('2a Aggregate costs'!AP$21="-","-",SUM('2a Aggregate costs'!AP$21,'2a Aggregate costs'!AP$22,'2a Aggregate costs'!AP$23,'2a Aggregate costs'!AP60, '2a Aggregate costs'!AP98)*'3a Demand'!$C$10+'2a Aggregate costs'!AP$24)</f>
        <v>-</v>
      </c>
      <c r="AP35" s="106" t="str">
        <f>IF('2a Aggregate costs'!AQ$21="-","-",SUM('2a Aggregate costs'!AQ$21,'2a Aggregate costs'!AQ$22,'2a Aggregate costs'!AQ$23,'2a Aggregate costs'!AQ60, '2a Aggregate costs'!AQ98)*'3a Demand'!$C$10+'2a Aggregate costs'!AQ$24)</f>
        <v>-</v>
      </c>
      <c r="AQ35" s="106" t="str">
        <f>IF('2a Aggregate costs'!AR$21="-","-",SUM('2a Aggregate costs'!AR$21,'2a Aggregate costs'!AR$22,'2a Aggregate costs'!AR$23,'2a Aggregate costs'!AR60, '2a Aggregate costs'!AR98)*'3a Demand'!$C$10+'2a Aggregate costs'!AR$24)</f>
        <v>-</v>
      </c>
      <c r="AR35" s="106" t="str">
        <f>IF('2a Aggregate costs'!AS$21="-","-",SUM('2a Aggregate costs'!AS$21,'2a Aggregate costs'!AS$22,'2a Aggregate costs'!AS$23,'2a Aggregate costs'!AS60, '2a Aggregate costs'!AS98)*'3a Demand'!$C$10+'2a Aggregate costs'!AS$24)</f>
        <v>-</v>
      </c>
      <c r="AS35" s="106" t="str">
        <f>IF('2a Aggregate costs'!AT$21="-","-",SUM('2a Aggregate costs'!AT$21,'2a Aggregate costs'!AT$22,'2a Aggregate costs'!AT$23,'2a Aggregate costs'!AT60, '2a Aggregate costs'!AT98)*'3a Demand'!$C$10+'2a Aggregate costs'!AT$24)</f>
        <v>-</v>
      </c>
      <c r="AT35" s="106" t="str">
        <f>IF('2a Aggregate costs'!AU$21="-","-",SUM('2a Aggregate costs'!AU$21,'2a Aggregate costs'!AU$22,'2a Aggregate costs'!AU$23,'2a Aggregate costs'!AU60, '2a Aggregate costs'!AU98)*'3a Demand'!$C$10+'2a Aggregate costs'!AU$24)</f>
        <v>-</v>
      </c>
      <c r="AU35" s="106" t="str">
        <f>IF('2a Aggregate costs'!AV$21="-","-",SUM('2a Aggregate costs'!AV$21,'2a Aggregate costs'!AV$22,'2a Aggregate costs'!AV$23,'2a Aggregate costs'!AV60, '2a Aggregate costs'!AV98)*'3a Demand'!$C$10+'2a Aggregate costs'!AV$24)</f>
        <v>-</v>
      </c>
      <c r="AV35" s="106" t="str">
        <f>IF('2a Aggregate costs'!AW$21="-","-",SUM('2a Aggregate costs'!AW$21,'2a Aggregate costs'!AW$22,'2a Aggregate costs'!AW$23,'2a Aggregate costs'!AW60, '2a Aggregate costs'!AW98)*'3a Demand'!$C$10+'2a Aggregate costs'!AW$24)</f>
        <v>-</v>
      </c>
      <c r="AW35" s="106" t="str">
        <f>IF('2a Aggregate costs'!AX$21="-","-",SUM('2a Aggregate costs'!AX$21,'2a Aggregate costs'!AX$22,'2a Aggregate costs'!AX$23,'2a Aggregate costs'!AX60, '2a Aggregate costs'!AX98)*'3a Demand'!$C$10+'2a Aggregate costs'!AX$24)</f>
        <v>-</v>
      </c>
      <c r="AX35" s="106" t="str">
        <f>IF('2a Aggregate costs'!AY$21="-","-",SUM('2a Aggregate costs'!AY$21,'2a Aggregate costs'!AY$22,'2a Aggregate costs'!AY$23,'2a Aggregate costs'!AY60, '2a Aggregate costs'!AY98)*'3a Demand'!$C$10+'2a Aggregate costs'!AY$24)</f>
        <v>-</v>
      </c>
      <c r="AY35" s="106" t="str">
        <f>IF('2a Aggregate costs'!AZ$21="-","-",SUM('2a Aggregate costs'!AZ$21,'2a Aggregate costs'!AZ$22,'2a Aggregate costs'!AZ$23,'2a Aggregate costs'!AZ60, '2a Aggregate costs'!AZ98)*'3a Demand'!$C$10+'2a Aggregate costs'!AZ$24)</f>
        <v>-</v>
      </c>
      <c r="AZ35" s="106" t="str">
        <f>IF('2a Aggregate costs'!BA$21="-","-",SUM('2a Aggregate costs'!BA$21,'2a Aggregate costs'!BA$22,'2a Aggregate costs'!BA$23,'2a Aggregate costs'!BA60, '2a Aggregate costs'!BA98)*'3a Demand'!$C$10+'2a Aggregate costs'!BA$24)</f>
        <v>-</v>
      </c>
      <c r="BA35" s="106" t="str">
        <f>IF('2a Aggregate costs'!BB$21="-","-",SUM('2a Aggregate costs'!BB$21,'2a Aggregate costs'!BB$22,'2a Aggregate costs'!BB$23,'2a Aggregate costs'!BB60, '2a Aggregate costs'!BB98)*'3a Demand'!$C$10+'2a Aggregate costs'!BB$24)</f>
        <v>-</v>
      </c>
      <c r="BB35" s="106" t="str">
        <f>IF('2a Aggregate costs'!BC$21="-","-",SUM('2a Aggregate costs'!BC$21,'2a Aggregate costs'!BC$22,'2a Aggregate costs'!BC$23,'2a Aggregate costs'!BC60, '2a Aggregate costs'!BC98)*'3a Demand'!$C$10+'2a Aggregate costs'!BC$24)</f>
        <v>-</v>
      </c>
      <c r="BC35" s="106" t="str">
        <f>IF('2a Aggregate costs'!BD$21="-","-",SUM('2a Aggregate costs'!BD$21,'2a Aggregate costs'!BD$22,'2a Aggregate costs'!BD$23,'2a Aggregate costs'!BD60, '2a Aggregate costs'!BD98)*'3a Demand'!$C$10+'2a Aggregate costs'!BD$24)</f>
        <v>-</v>
      </c>
      <c r="BD35" s="106" t="str">
        <f>IF('2a Aggregate costs'!BE$21="-","-",SUM('2a Aggregate costs'!BE$21,'2a Aggregate costs'!BE$22,'2a Aggregate costs'!BE$23,'2a Aggregate costs'!BE60, '2a Aggregate costs'!BE98)*'3a Demand'!$C$10+'2a Aggregate costs'!BE$24)</f>
        <v>-</v>
      </c>
      <c r="BE35" s="106" t="str">
        <f>IF('2a Aggregate costs'!BF$21="-","-",SUM('2a Aggregate costs'!BF$21,'2a Aggregate costs'!BF$22,'2a Aggregate costs'!BF$23,'2a Aggregate costs'!BF60, '2a Aggregate costs'!BF98)*'3a Demand'!$C$10+'2a Aggregate costs'!BF$24)</f>
        <v>-</v>
      </c>
    </row>
    <row r="36" spans="1:57" ht="12.75" customHeight="1">
      <c r="A36" s="14"/>
      <c r="B36" s="350"/>
      <c r="C36" s="108" t="s">
        <v>243</v>
      </c>
      <c r="D36" s="344"/>
      <c r="E36" s="371"/>
      <c r="F36" s="28"/>
      <c r="G36" s="106">
        <f>IF('2a Aggregate costs'!H$21="-","-",SUM('2a Aggregate costs'!H$21,'2a Aggregate costs'!H$22,'2a Aggregate costs'!H$23,'2a Aggregate costs'!H61, '2a Aggregate costs'!H99)*'3a Demand'!$C$10+'2a Aggregate costs'!H$24)</f>
        <v>90.54348404455375</v>
      </c>
      <c r="H36" s="106">
        <f>IF('2a Aggregate costs'!I$21="-","-",SUM('2a Aggregate costs'!I$21,'2a Aggregate costs'!I$22,'2a Aggregate costs'!I$23,'2a Aggregate costs'!I61, '2a Aggregate costs'!I99)*'3a Demand'!$C$10+'2a Aggregate costs'!I$24)</f>
        <v>90.516460694549778</v>
      </c>
      <c r="I36" s="106">
        <f>IF('2a Aggregate costs'!J$21="-","-",SUM('2a Aggregate costs'!J$21,'2a Aggregate costs'!J$22,'2a Aggregate costs'!J$23,'2a Aggregate costs'!J61, '2a Aggregate costs'!J99)*'3a Demand'!$C$10+'2a Aggregate costs'!J$24)</f>
        <v>110.9099426039393</v>
      </c>
      <c r="J36" s="106">
        <f>IF('2a Aggregate costs'!K$21="-","-",SUM('2a Aggregate costs'!K$21,'2a Aggregate costs'!K$22,'2a Aggregate costs'!K$23,'2a Aggregate costs'!K61, '2a Aggregate costs'!K99)*'3a Demand'!$C$10+'2a Aggregate costs'!K$24)</f>
        <v>110.80472506565799</v>
      </c>
      <c r="K36" s="106">
        <f>IF('2a Aggregate costs'!L$21="-","-",SUM('2a Aggregate costs'!L$21,'2a Aggregate costs'!L$22,'2a Aggregate costs'!L$23,'2a Aggregate costs'!L61, '2a Aggregate costs'!L99)*'3a Demand'!$C$10+'2a Aggregate costs'!L$24)</f>
        <v>118.06503237324934</v>
      </c>
      <c r="L36" s="106">
        <f>IF('2a Aggregate costs'!M$21="-","-",SUM('2a Aggregate costs'!M$21,'2a Aggregate costs'!M$22,'2a Aggregate costs'!M$23,'2a Aggregate costs'!M61, '2a Aggregate costs'!M99)*'3a Demand'!$C$10+'2a Aggregate costs'!M$24)</f>
        <v>118.49196582082185</v>
      </c>
      <c r="M36" s="106">
        <f>IF('2a Aggregate costs'!N$21="-","-",SUM('2a Aggregate costs'!N$21,'2a Aggregate costs'!N$22,'2a Aggregate costs'!N$23,'2a Aggregate costs'!N61, '2a Aggregate costs'!N99)*'3a Demand'!$C$10+'2a Aggregate costs'!N$24)</f>
        <v>137.26771919915112</v>
      </c>
      <c r="N36" s="106">
        <f>IF('2a Aggregate costs'!O$21="-","-",SUM('2a Aggregate costs'!O$21,'2a Aggregate costs'!O$22,'2a Aggregate costs'!O$23,'2a Aggregate costs'!O61, '2a Aggregate costs'!O99)*'3a Demand'!$C$10+'2a Aggregate costs'!O$24)</f>
        <v>137.36113710146006</v>
      </c>
      <c r="O36" s="84"/>
      <c r="P36" s="106">
        <f>IF('2a Aggregate costs'!Q$21="-","-",SUM('2a Aggregate costs'!Q$21,'2a Aggregate costs'!Q$22,'2a Aggregate costs'!Q$23,'2a Aggregate costs'!Q61, '2a Aggregate costs'!Q99)*'3a Demand'!$C$10+'2a Aggregate costs'!Q$24)</f>
        <v>137.36113710146006</v>
      </c>
      <c r="Q36" s="106">
        <f>IF('2a Aggregate costs'!R$21="-","-",SUM('2a Aggregate costs'!R$21,'2a Aggregate costs'!R$22,'2a Aggregate costs'!R$23,'2a Aggregate costs'!R61, '2a Aggregate costs'!R99)*'3a Demand'!$C$10+'2a Aggregate costs'!R$24)</f>
        <v>146.96326820107984</v>
      </c>
      <c r="R36" s="106">
        <f>IF('2a Aggregate costs'!S$21="-","-",SUM('2a Aggregate costs'!S$21,'2a Aggregate costs'!S$22,'2a Aggregate costs'!S$23,'2a Aggregate costs'!S61, '2a Aggregate costs'!S99)*'3a Demand'!$C$10+'2a Aggregate costs'!S$24)</f>
        <v>148.77457848415884</v>
      </c>
      <c r="S36" s="106">
        <f>IF('2a Aggregate costs'!T$21="-","-",SUM('2a Aggregate costs'!T$21,'2a Aggregate costs'!T$22,'2a Aggregate costs'!T$23,'2a Aggregate costs'!T61, '2a Aggregate costs'!T99)*'3a Demand'!$C$10+'2a Aggregate costs'!T$24)</f>
        <v>153.04361658388507</v>
      </c>
      <c r="T36" s="106">
        <f>IF('2a Aggregate costs'!U$21="-","-",SUM('2a Aggregate costs'!U$21,'2a Aggregate costs'!U$22,'2a Aggregate costs'!U$23,'2a Aggregate costs'!U61, '2a Aggregate costs'!U99)*'3a Demand'!$C$10+'2a Aggregate costs'!U$24)</f>
        <v>152.50216532502199</v>
      </c>
      <c r="U36" s="106">
        <f>IF('2a Aggregate costs'!V$21="-","-",SUM('2a Aggregate costs'!V$21,'2a Aggregate costs'!V$22,'2a Aggregate costs'!V$23,'2a Aggregate costs'!V61, '2a Aggregate costs'!V99)*'3a Demand'!$C$10+'2a Aggregate costs'!V$24)</f>
        <v>161.46782389225558</v>
      </c>
      <c r="V36" s="106">
        <f>IF('2a Aggregate costs'!W$21="-","-",SUM('2a Aggregate costs'!W$21,'2a Aggregate costs'!W$22,'2a Aggregate costs'!W$23,'2a Aggregate costs'!W61, '2a Aggregate costs'!W99)*'3a Demand'!$C$10+'2a Aggregate costs'!W$24)</f>
        <v>160.70866171153111</v>
      </c>
      <c r="W36" s="106">
        <f>IF('2a Aggregate costs'!X$21="-","-",SUM('2a Aggregate costs'!X$21,'2a Aggregate costs'!X$22,'2a Aggregate costs'!X$23,'2a Aggregate costs'!X61, '2a Aggregate costs'!X99)*'3a Demand'!$C$10+'2a Aggregate costs'!X$24)</f>
        <v>168.04577449734751</v>
      </c>
      <c r="X36" s="84"/>
      <c r="Y36" s="106">
        <f>IF('2a Aggregate costs'!Z$21="-","-",SUM('2a Aggregate costs'!Z$21,'2a Aggregate costs'!Z$22,'2a Aggregate costs'!Z$23,'2a Aggregate costs'!Z61, '2a Aggregate costs'!Z99)*'3a Demand'!$C$10+'2a Aggregate costs'!Z$24)</f>
        <v>166.47557342342643</v>
      </c>
      <c r="Z36" s="106">
        <f>IF('2a Aggregate costs'!AA$21="-","-",SUM('2a Aggregate costs'!AA$21,'2a Aggregate costs'!AA$22,'2a Aggregate costs'!AA$23,'2a Aggregate costs'!AA61, '2a Aggregate costs'!AA99)*'3a Demand'!$C$10+'2a Aggregate costs'!AA$24)</f>
        <v>166.47557342342643</v>
      </c>
      <c r="AA36" s="106">
        <f>IF('2a Aggregate costs'!AB$21="-","-",SUM('2a Aggregate costs'!AB$21,'2a Aggregate costs'!AB$22,'2a Aggregate costs'!AB$23,'2a Aggregate costs'!AB61, '2a Aggregate costs'!AB99)*'3a Demand'!$C$10+'2a Aggregate costs'!AB$24)</f>
        <v>185.62392879546283</v>
      </c>
      <c r="AB36" s="106">
        <f>IF('2a Aggregate costs'!AC$21="-","-",SUM('2a Aggregate costs'!AC$21,'2a Aggregate costs'!AC$22,'2a Aggregate costs'!AC$23,'2a Aggregate costs'!AC61, '2a Aggregate costs'!AC99)*'3a Demand'!$C$10+'2a Aggregate costs'!AC$24)</f>
        <v>185.62392879546283</v>
      </c>
      <c r="AC36" s="106">
        <f>IF('2a Aggregate costs'!AD$21="-","-",SUM('2a Aggregate costs'!AD$21,'2a Aggregate costs'!AD$22,'2a Aggregate costs'!AD$23,'2a Aggregate costs'!AD61, '2a Aggregate costs'!AD99)*'3a Demand'!$C$10+'2a Aggregate costs'!AD$24)</f>
        <v>187.89597154442251</v>
      </c>
      <c r="AD36" s="106">
        <f>IF('2a Aggregate costs'!AE$21="-","-",SUM('2a Aggregate costs'!AE$21,'2a Aggregate costs'!AE$22,'2a Aggregate costs'!AE$23,'2a Aggregate costs'!AE61, '2a Aggregate costs'!AE99)*'3a Demand'!$C$10+'2a Aggregate costs'!AE$24)</f>
        <v>187.89597154442251</v>
      </c>
      <c r="AE36" s="106">
        <f>IF('2a Aggregate costs'!AF$21="-","-",SUM('2a Aggregate costs'!AF$21,'2a Aggregate costs'!AF$22,'2a Aggregate costs'!AF$23,'2a Aggregate costs'!AF61, '2a Aggregate costs'!AF99)*'3a Demand'!$C$10+'2a Aggregate costs'!AF$24)</f>
        <v>215.07599527328284</v>
      </c>
      <c r="AF36" s="106">
        <f>IF('2a Aggregate costs'!AG$21="-","-",SUM('2a Aggregate costs'!AG$21,'2a Aggregate costs'!AG$22,'2a Aggregate costs'!AG$23,'2a Aggregate costs'!AG61, '2a Aggregate costs'!AG99)*'3a Demand'!$C$10+'2a Aggregate costs'!AG$24)</f>
        <v>215.07599527328284</v>
      </c>
      <c r="AG36" s="106">
        <f>IF('2a Aggregate costs'!AH$21="-","-",SUM('2a Aggregate costs'!AH$21,'2a Aggregate costs'!AH$22,'2a Aggregate costs'!AH$23,'2a Aggregate costs'!AH61, '2a Aggregate costs'!AH99)*'3a Demand'!$C$10+'2a Aggregate costs'!AH$24)</f>
        <v>213.51412284422869</v>
      </c>
      <c r="AH36" s="106">
        <f>IF('2a Aggregate costs'!AI$21="-","-",SUM('2a Aggregate costs'!AI$21,'2a Aggregate costs'!AI$22,'2a Aggregate costs'!AI$23,'2a Aggregate costs'!AI61, '2a Aggregate costs'!AI99)*'3a Demand'!$C$10+'2a Aggregate costs'!AI$24)</f>
        <v>213.51412284422869</v>
      </c>
      <c r="AI36" s="106">
        <f>IF('2a Aggregate costs'!AJ$21="-","-",SUM('2a Aggregate costs'!AJ$21,'2a Aggregate costs'!AJ$22,'2a Aggregate costs'!AJ$23,'2a Aggregate costs'!AJ61, '2a Aggregate costs'!AJ99)*'3a Demand'!$C$10+'2a Aggregate costs'!AJ$24)</f>
        <v>224.50563556550225</v>
      </c>
      <c r="AJ36" s="106" t="str">
        <f>IF('2a Aggregate costs'!AK$21="-","-",SUM('2a Aggregate costs'!AK$21,'2a Aggregate costs'!AK$22,'2a Aggregate costs'!AK$23,'2a Aggregate costs'!AK61, '2a Aggregate costs'!AK99)*'3a Demand'!$C$10+'2a Aggregate costs'!AK$24)</f>
        <v>-</v>
      </c>
      <c r="AK36" s="106" t="str">
        <f>IF('2a Aggregate costs'!AL$21="-","-",SUM('2a Aggregate costs'!AL$21,'2a Aggregate costs'!AL$22,'2a Aggregate costs'!AL$23,'2a Aggregate costs'!AL61, '2a Aggregate costs'!AL99)*'3a Demand'!$C$10+'2a Aggregate costs'!AL$24)</f>
        <v>-</v>
      </c>
      <c r="AL36" s="106" t="str">
        <f>IF('2a Aggregate costs'!AM$21="-","-",SUM('2a Aggregate costs'!AM$21,'2a Aggregate costs'!AM$22,'2a Aggregate costs'!AM$23,'2a Aggregate costs'!AM61, '2a Aggregate costs'!AM99)*'3a Demand'!$C$10+'2a Aggregate costs'!AM$24)</f>
        <v>-</v>
      </c>
      <c r="AM36" s="106" t="str">
        <f>IF('2a Aggregate costs'!AN$21="-","-",SUM('2a Aggregate costs'!AN$21,'2a Aggregate costs'!AN$22,'2a Aggregate costs'!AN$23,'2a Aggregate costs'!AN61, '2a Aggregate costs'!AN99)*'3a Demand'!$C$10+'2a Aggregate costs'!AN$24)</f>
        <v>-</v>
      </c>
      <c r="AN36" s="106" t="str">
        <f>IF('2a Aggregate costs'!AO$21="-","-",SUM('2a Aggregate costs'!AO$21,'2a Aggregate costs'!AO$22,'2a Aggregate costs'!AO$23,'2a Aggregate costs'!AO61, '2a Aggregate costs'!AO99)*'3a Demand'!$C$10+'2a Aggregate costs'!AO$24)</f>
        <v>-</v>
      </c>
      <c r="AO36" s="106" t="str">
        <f>IF('2a Aggregate costs'!AP$21="-","-",SUM('2a Aggregate costs'!AP$21,'2a Aggregate costs'!AP$22,'2a Aggregate costs'!AP$23,'2a Aggregate costs'!AP61, '2a Aggregate costs'!AP99)*'3a Demand'!$C$10+'2a Aggregate costs'!AP$24)</f>
        <v>-</v>
      </c>
      <c r="AP36" s="106" t="str">
        <f>IF('2a Aggregate costs'!AQ$21="-","-",SUM('2a Aggregate costs'!AQ$21,'2a Aggregate costs'!AQ$22,'2a Aggregate costs'!AQ$23,'2a Aggregate costs'!AQ61, '2a Aggregate costs'!AQ99)*'3a Demand'!$C$10+'2a Aggregate costs'!AQ$24)</f>
        <v>-</v>
      </c>
      <c r="AQ36" s="106" t="str">
        <f>IF('2a Aggregate costs'!AR$21="-","-",SUM('2a Aggregate costs'!AR$21,'2a Aggregate costs'!AR$22,'2a Aggregate costs'!AR$23,'2a Aggregate costs'!AR61, '2a Aggregate costs'!AR99)*'3a Demand'!$C$10+'2a Aggregate costs'!AR$24)</f>
        <v>-</v>
      </c>
      <c r="AR36" s="106" t="str">
        <f>IF('2a Aggregate costs'!AS$21="-","-",SUM('2a Aggregate costs'!AS$21,'2a Aggregate costs'!AS$22,'2a Aggregate costs'!AS$23,'2a Aggregate costs'!AS61, '2a Aggregate costs'!AS99)*'3a Demand'!$C$10+'2a Aggregate costs'!AS$24)</f>
        <v>-</v>
      </c>
      <c r="AS36" s="106" t="str">
        <f>IF('2a Aggregate costs'!AT$21="-","-",SUM('2a Aggregate costs'!AT$21,'2a Aggregate costs'!AT$22,'2a Aggregate costs'!AT$23,'2a Aggregate costs'!AT61, '2a Aggregate costs'!AT99)*'3a Demand'!$C$10+'2a Aggregate costs'!AT$24)</f>
        <v>-</v>
      </c>
      <c r="AT36" s="106" t="str">
        <f>IF('2a Aggregate costs'!AU$21="-","-",SUM('2a Aggregate costs'!AU$21,'2a Aggregate costs'!AU$22,'2a Aggregate costs'!AU$23,'2a Aggregate costs'!AU61, '2a Aggregate costs'!AU99)*'3a Demand'!$C$10+'2a Aggregate costs'!AU$24)</f>
        <v>-</v>
      </c>
      <c r="AU36" s="106" t="str">
        <f>IF('2a Aggregate costs'!AV$21="-","-",SUM('2a Aggregate costs'!AV$21,'2a Aggregate costs'!AV$22,'2a Aggregate costs'!AV$23,'2a Aggregate costs'!AV61, '2a Aggregate costs'!AV99)*'3a Demand'!$C$10+'2a Aggregate costs'!AV$24)</f>
        <v>-</v>
      </c>
      <c r="AV36" s="106" t="str">
        <f>IF('2a Aggregate costs'!AW$21="-","-",SUM('2a Aggregate costs'!AW$21,'2a Aggregate costs'!AW$22,'2a Aggregate costs'!AW$23,'2a Aggregate costs'!AW61, '2a Aggregate costs'!AW99)*'3a Demand'!$C$10+'2a Aggregate costs'!AW$24)</f>
        <v>-</v>
      </c>
      <c r="AW36" s="106" t="str">
        <f>IF('2a Aggregate costs'!AX$21="-","-",SUM('2a Aggregate costs'!AX$21,'2a Aggregate costs'!AX$22,'2a Aggregate costs'!AX$23,'2a Aggregate costs'!AX61, '2a Aggregate costs'!AX99)*'3a Demand'!$C$10+'2a Aggregate costs'!AX$24)</f>
        <v>-</v>
      </c>
      <c r="AX36" s="106" t="str">
        <f>IF('2a Aggregate costs'!AY$21="-","-",SUM('2a Aggregate costs'!AY$21,'2a Aggregate costs'!AY$22,'2a Aggregate costs'!AY$23,'2a Aggregate costs'!AY61, '2a Aggregate costs'!AY99)*'3a Demand'!$C$10+'2a Aggregate costs'!AY$24)</f>
        <v>-</v>
      </c>
      <c r="AY36" s="106" t="str">
        <f>IF('2a Aggregate costs'!AZ$21="-","-",SUM('2a Aggregate costs'!AZ$21,'2a Aggregate costs'!AZ$22,'2a Aggregate costs'!AZ$23,'2a Aggregate costs'!AZ61, '2a Aggregate costs'!AZ99)*'3a Demand'!$C$10+'2a Aggregate costs'!AZ$24)</f>
        <v>-</v>
      </c>
      <c r="AZ36" s="106" t="str">
        <f>IF('2a Aggregate costs'!BA$21="-","-",SUM('2a Aggregate costs'!BA$21,'2a Aggregate costs'!BA$22,'2a Aggregate costs'!BA$23,'2a Aggregate costs'!BA61, '2a Aggregate costs'!BA99)*'3a Demand'!$C$10+'2a Aggregate costs'!BA$24)</f>
        <v>-</v>
      </c>
      <c r="BA36" s="106" t="str">
        <f>IF('2a Aggregate costs'!BB$21="-","-",SUM('2a Aggregate costs'!BB$21,'2a Aggregate costs'!BB$22,'2a Aggregate costs'!BB$23,'2a Aggregate costs'!BB61, '2a Aggregate costs'!BB99)*'3a Demand'!$C$10+'2a Aggregate costs'!BB$24)</f>
        <v>-</v>
      </c>
      <c r="BB36" s="106" t="str">
        <f>IF('2a Aggregate costs'!BC$21="-","-",SUM('2a Aggregate costs'!BC$21,'2a Aggregate costs'!BC$22,'2a Aggregate costs'!BC$23,'2a Aggregate costs'!BC61, '2a Aggregate costs'!BC99)*'3a Demand'!$C$10+'2a Aggregate costs'!BC$24)</f>
        <v>-</v>
      </c>
      <c r="BC36" s="106" t="str">
        <f>IF('2a Aggregate costs'!BD$21="-","-",SUM('2a Aggregate costs'!BD$21,'2a Aggregate costs'!BD$22,'2a Aggregate costs'!BD$23,'2a Aggregate costs'!BD61, '2a Aggregate costs'!BD99)*'3a Demand'!$C$10+'2a Aggregate costs'!BD$24)</f>
        <v>-</v>
      </c>
      <c r="BD36" s="106" t="str">
        <f>IF('2a Aggregate costs'!BE$21="-","-",SUM('2a Aggregate costs'!BE$21,'2a Aggregate costs'!BE$22,'2a Aggregate costs'!BE$23,'2a Aggregate costs'!BE61, '2a Aggregate costs'!BE99)*'3a Demand'!$C$10+'2a Aggregate costs'!BE$24)</f>
        <v>-</v>
      </c>
      <c r="BE36" s="106" t="str">
        <f>IF('2a Aggregate costs'!BF$21="-","-",SUM('2a Aggregate costs'!BF$21,'2a Aggregate costs'!BF$22,'2a Aggregate costs'!BF$23,'2a Aggregate costs'!BF61, '2a Aggregate costs'!BF99)*'3a Demand'!$C$10+'2a Aggregate costs'!BF$24)</f>
        <v>-</v>
      </c>
    </row>
    <row r="37" spans="1:57" ht="12.75" customHeight="1">
      <c r="A37" s="14"/>
      <c r="B37" s="350"/>
      <c r="C37" s="108" t="s">
        <v>244</v>
      </c>
      <c r="D37" s="344"/>
      <c r="E37" s="371"/>
      <c r="F37" s="28"/>
      <c r="G37" s="106">
        <f>IF('2a Aggregate costs'!H$21="-","-",SUM('2a Aggregate costs'!H$21,'2a Aggregate costs'!H$22,'2a Aggregate costs'!H$23,'2a Aggregate costs'!H62, '2a Aggregate costs'!H100)*'3a Demand'!$C$10+'2a Aggregate costs'!H$24)</f>
        <v>90.55277915473367</v>
      </c>
      <c r="H37" s="106">
        <f>IF('2a Aggregate costs'!I$21="-","-",SUM('2a Aggregate costs'!I$21,'2a Aggregate costs'!I$22,'2a Aggregate costs'!I$23,'2a Aggregate costs'!I62, '2a Aggregate costs'!I100)*'3a Demand'!$C$10+'2a Aggregate costs'!I$24)</f>
        <v>90.525606744686769</v>
      </c>
      <c r="I37" s="106">
        <f>IF('2a Aggregate costs'!J$21="-","-",SUM('2a Aggregate costs'!J$21,'2a Aggregate costs'!J$22,'2a Aggregate costs'!J$23,'2a Aggregate costs'!J62, '2a Aggregate costs'!J100)*'3a Demand'!$C$10+'2a Aggregate costs'!J$24)</f>
        <v>110.91930815927955</v>
      </c>
      <c r="J37" s="106">
        <f>IF('2a Aggregate costs'!K$21="-","-",SUM('2a Aggregate costs'!K$21,'2a Aggregate costs'!K$22,'2a Aggregate costs'!K$23,'2a Aggregate costs'!K62, '2a Aggregate costs'!K100)*'3a Demand'!$C$10+'2a Aggregate costs'!K$24)</f>
        <v>110.81449637119719</v>
      </c>
      <c r="K37" s="106">
        <f>IF('2a Aggregate costs'!L$21="-","-",SUM('2a Aggregate costs'!L$21,'2a Aggregate costs'!L$22,'2a Aggregate costs'!L$23,'2a Aggregate costs'!L62, '2a Aggregate costs'!L100)*'3a Demand'!$C$10+'2a Aggregate costs'!L$24)</f>
        <v>118.07497956228825</v>
      </c>
      <c r="L37" s="106">
        <f>IF('2a Aggregate costs'!M$21="-","-",SUM('2a Aggregate costs'!M$21,'2a Aggregate costs'!M$22,'2a Aggregate costs'!M$23,'2a Aggregate costs'!M62, '2a Aggregate costs'!M100)*'3a Demand'!$C$10+'2a Aggregate costs'!M$24)</f>
        <v>118.50173163425278</v>
      </c>
      <c r="M37" s="106">
        <f>IF('2a Aggregate costs'!N$21="-","-",SUM('2a Aggregate costs'!N$21,'2a Aggregate costs'!N$22,'2a Aggregate costs'!N$23,'2a Aggregate costs'!N62, '2a Aggregate costs'!N100)*'3a Demand'!$C$10+'2a Aggregate costs'!N$24)</f>
        <v>137.27333111497819</v>
      </c>
      <c r="N37" s="106">
        <f>IF('2a Aggregate costs'!O$21="-","-",SUM('2a Aggregate costs'!O$21,'2a Aggregate costs'!O$22,'2a Aggregate costs'!O$23,'2a Aggregate costs'!O62, '2a Aggregate costs'!O100)*'3a Demand'!$C$10+'2a Aggregate costs'!O$24)</f>
        <v>137.36687241557513</v>
      </c>
      <c r="O37" s="84"/>
      <c r="P37" s="106">
        <f>IF('2a Aggregate costs'!Q$21="-","-",SUM('2a Aggregate costs'!Q$21,'2a Aggregate costs'!Q$22,'2a Aggregate costs'!Q$23,'2a Aggregate costs'!Q62, '2a Aggregate costs'!Q100)*'3a Demand'!$C$10+'2a Aggregate costs'!Q$24)</f>
        <v>137.36687241557513</v>
      </c>
      <c r="Q37" s="106">
        <f>IF('2a Aggregate costs'!R$21="-","-",SUM('2a Aggregate costs'!R$21,'2a Aggregate costs'!R$22,'2a Aggregate costs'!R$23,'2a Aggregate costs'!R62, '2a Aggregate costs'!R100)*'3a Demand'!$C$10+'2a Aggregate costs'!R$24)</f>
        <v>146.97043450994408</v>
      </c>
      <c r="R37" s="106">
        <f>IF('2a Aggregate costs'!S$21="-","-",SUM('2a Aggregate costs'!S$21,'2a Aggregate costs'!S$22,'2a Aggregate costs'!S$23,'2a Aggregate costs'!S62, '2a Aggregate costs'!S100)*'3a Demand'!$C$10+'2a Aggregate costs'!S$24)</f>
        <v>148.77708278774176</v>
      </c>
      <c r="S37" s="106">
        <f>IF('2a Aggregate costs'!T$21="-","-",SUM('2a Aggregate costs'!T$21,'2a Aggregate costs'!T$22,'2a Aggregate costs'!T$23,'2a Aggregate costs'!T62, '2a Aggregate costs'!T100)*'3a Demand'!$C$10+'2a Aggregate costs'!T$24)</f>
        <v>153.0488719837787</v>
      </c>
      <c r="T37" s="106">
        <f>IF('2a Aggregate costs'!U$21="-","-",SUM('2a Aggregate costs'!U$21,'2a Aggregate costs'!U$22,'2a Aggregate costs'!U$23,'2a Aggregate costs'!U62, '2a Aggregate costs'!U100)*'3a Demand'!$C$10+'2a Aggregate costs'!U$24)</f>
        <v>152.50342045863562</v>
      </c>
      <c r="U37" s="106">
        <f>IF('2a Aggregate costs'!V$21="-","-",SUM('2a Aggregate costs'!V$21,'2a Aggregate costs'!V$22,'2a Aggregate costs'!V$23,'2a Aggregate costs'!V62, '2a Aggregate costs'!V100)*'3a Demand'!$C$10+'2a Aggregate costs'!V$24)</f>
        <v>161.46777022160134</v>
      </c>
      <c r="V37" s="106">
        <f>IF('2a Aggregate costs'!W$21="-","-",SUM('2a Aggregate costs'!W$21,'2a Aggregate costs'!W$22,'2a Aggregate costs'!W$23,'2a Aggregate costs'!W62, '2a Aggregate costs'!W100)*'3a Demand'!$C$10+'2a Aggregate costs'!W$24)</f>
        <v>160.711916293798</v>
      </c>
      <c r="W37" s="106">
        <f>IF('2a Aggregate costs'!X$21="-","-",SUM('2a Aggregate costs'!X$21,'2a Aggregate costs'!X$22,'2a Aggregate costs'!X$23,'2a Aggregate costs'!X62, '2a Aggregate costs'!X100)*'3a Demand'!$C$10+'2a Aggregate costs'!X$24)</f>
        <v>168.05913701648814</v>
      </c>
      <c r="X37" s="84"/>
      <c r="Y37" s="106">
        <f>IF('2a Aggregate costs'!Z$21="-","-",SUM('2a Aggregate costs'!Z$21,'2a Aggregate costs'!Z$22,'2a Aggregate costs'!Z$23,'2a Aggregate costs'!Z62, '2a Aggregate costs'!Z100)*'3a Demand'!$C$10+'2a Aggregate costs'!Z$24)</f>
        <v>166.48960162195766</v>
      </c>
      <c r="Z37" s="106">
        <f>IF('2a Aggregate costs'!AA$21="-","-",SUM('2a Aggregate costs'!AA$21,'2a Aggregate costs'!AA$22,'2a Aggregate costs'!AA$23,'2a Aggregate costs'!AA62, '2a Aggregate costs'!AA100)*'3a Demand'!$C$10+'2a Aggregate costs'!AA$24)</f>
        <v>166.48960162195766</v>
      </c>
      <c r="AA37" s="106">
        <f>IF('2a Aggregate costs'!AB$21="-","-",SUM('2a Aggregate costs'!AB$21,'2a Aggregate costs'!AB$22,'2a Aggregate costs'!AB$23,'2a Aggregate costs'!AB62, '2a Aggregate costs'!AB100)*'3a Demand'!$C$10+'2a Aggregate costs'!AB$24)</f>
        <v>185.63411064414666</v>
      </c>
      <c r="AB37" s="106">
        <f>IF('2a Aggregate costs'!AC$21="-","-",SUM('2a Aggregate costs'!AC$21,'2a Aggregate costs'!AC$22,'2a Aggregate costs'!AC$23,'2a Aggregate costs'!AC62, '2a Aggregate costs'!AC100)*'3a Demand'!$C$10+'2a Aggregate costs'!AC$24)</f>
        <v>185.63411064414666</v>
      </c>
      <c r="AC37" s="106">
        <f>IF('2a Aggregate costs'!AD$21="-","-",SUM('2a Aggregate costs'!AD$21,'2a Aggregate costs'!AD$22,'2a Aggregate costs'!AD$23,'2a Aggregate costs'!AD62, '2a Aggregate costs'!AD100)*'3a Demand'!$C$10+'2a Aggregate costs'!AD$24)</f>
        <v>187.90549773283371</v>
      </c>
      <c r="AD37" s="106">
        <f>IF('2a Aggregate costs'!AE$21="-","-",SUM('2a Aggregate costs'!AE$21,'2a Aggregate costs'!AE$22,'2a Aggregate costs'!AE$23,'2a Aggregate costs'!AE62, '2a Aggregate costs'!AE100)*'3a Demand'!$C$10+'2a Aggregate costs'!AE$24)</f>
        <v>187.90549773283371</v>
      </c>
      <c r="AE37" s="106">
        <f>IF('2a Aggregate costs'!AF$21="-","-",SUM('2a Aggregate costs'!AF$21,'2a Aggregate costs'!AF$22,'2a Aggregate costs'!AF$23,'2a Aggregate costs'!AF62, '2a Aggregate costs'!AF100)*'3a Demand'!$C$10+'2a Aggregate costs'!AF$24)</f>
        <v>215.08379624059216</v>
      </c>
      <c r="AF37" s="106">
        <f>IF('2a Aggregate costs'!AG$21="-","-",SUM('2a Aggregate costs'!AG$21,'2a Aggregate costs'!AG$22,'2a Aggregate costs'!AG$23,'2a Aggregate costs'!AG62, '2a Aggregate costs'!AG100)*'3a Demand'!$C$10+'2a Aggregate costs'!AG$24)</f>
        <v>215.08379624059216</v>
      </c>
      <c r="AG37" s="106">
        <f>IF('2a Aggregate costs'!AH$21="-","-",SUM('2a Aggregate costs'!AH$21,'2a Aggregate costs'!AH$22,'2a Aggregate costs'!AH$23,'2a Aggregate costs'!AH62, '2a Aggregate costs'!AH100)*'3a Demand'!$C$10+'2a Aggregate costs'!AH$24)</f>
        <v>213.52265098959901</v>
      </c>
      <c r="AH37" s="106">
        <f>IF('2a Aggregate costs'!AI$21="-","-",SUM('2a Aggregate costs'!AI$21,'2a Aggregate costs'!AI$22,'2a Aggregate costs'!AI$23,'2a Aggregate costs'!AI62, '2a Aggregate costs'!AI100)*'3a Demand'!$C$10+'2a Aggregate costs'!AI$24)</f>
        <v>213.52265098959901</v>
      </c>
      <c r="AI37" s="106">
        <f>IF('2a Aggregate costs'!AJ$21="-","-",SUM('2a Aggregate costs'!AJ$21,'2a Aggregate costs'!AJ$22,'2a Aggregate costs'!AJ$23,'2a Aggregate costs'!AJ62, '2a Aggregate costs'!AJ100)*'3a Demand'!$C$10+'2a Aggregate costs'!AJ$24)</f>
        <v>224.52945297036629</v>
      </c>
      <c r="AJ37" s="106" t="str">
        <f>IF('2a Aggregate costs'!AK$21="-","-",SUM('2a Aggregate costs'!AK$21,'2a Aggregate costs'!AK$22,'2a Aggregate costs'!AK$23,'2a Aggregate costs'!AK62, '2a Aggregate costs'!AK100)*'3a Demand'!$C$10+'2a Aggregate costs'!AK$24)</f>
        <v>-</v>
      </c>
      <c r="AK37" s="106" t="str">
        <f>IF('2a Aggregate costs'!AL$21="-","-",SUM('2a Aggregate costs'!AL$21,'2a Aggregate costs'!AL$22,'2a Aggregate costs'!AL$23,'2a Aggregate costs'!AL62, '2a Aggregate costs'!AL100)*'3a Demand'!$C$10+'2a Aggregate costs'!AL$24)</f>
        <v>-</v>
      </c>
      <c r="AL37" s="106" t="str">
        <f>IF('2a Aggregate costs'!AM$21="-","-",SUM('2a Aggregate costs'!AM$21,'2a Aggregate costs'!AM$22,'2a Aggregate costs'!AM$23,'2a Aggregate costs'!AM62, '2a Aggregate costs'!AM100)*'3a Demand'!$C$10+'2a Aggregate costs'!AM$24)</f>
        <v>-</v>
      </c>
      <c r="AM37" s="106" t="str">
        <f>IF('2a Aggregate costs'!AN$21="-","-",SUM('2a Aggregate costs'!AN$21,'2a Aggregate costs'!AN$22,'2a Aggregate costs'!AN$23,'2a Aggregate costs'!AN62, '2a Aggregate costs'!AN100)*'3a Demand'!$C$10+'2a Aggregate costs'!AN$24)</f>
        <v>-</v>
      </c>
      <c r="AN37" s="106" t="str">
        <f>IF('2a Aggregate costs'!AO$21="-","-",SUM('2a Aggregate costs'!AO$21,'2a Aggregate costs'!AO$22,'2a Aggregate costs'!AO$23,'2a Aggregate costs'!AO62, '2a Aggregate costs'!AO100)*'3a Demand'!$C$10+'2a Aggregate costs'!AO$24)</f>
        <v>-</v>
      </c>
      <c r="AO37" s="106" t="str">
        <f>IF('2a Aggregate costs'!AP$21="-","-",SUM('2a Aggregate costs'!AP$21,'2a Aggregate costs'!AP$22,'2a Aggregate costs'!AP$23,'2a Aggregate costs'!AP62, '2a Aggregate costs'!AP100)*'3a Demand'!$C$10+'2a Aggregate costs'!AP$24)</f>
        <v>-</v>
      </c>
      <c r="AP37" s="106" t="str">
        <f>IF('2a Aggregate costs'!AQ$21="-","-",SUM('2a Aggregate costs'!AQ$21,'2a Aggregate costs'!AQ$22,'2a Aggregate costs'!AQ$23,'2a Aggregate costs'!AQ62, '2a Aggregate costs'!AQ100)*'3a Demand'!$C$10+'2a Aggregate costs'!AQ$24)</f>
        <v>-</v>
      </c>
      <c r="AQ37" s="106" t="str">
        <f>IF('2a Aggregate costs'!AR$21="-","-",SUM('2a Aggregate costs'!AR$21,'2a Aggregate costs'!AR$22,'2a Aggregate costs'!AR$23,'2a Aggregate costs'!AR62, '2a Aggregate costs'!AR100)*'3a Demand'!$C$10+'2a Aggregate costs'!AR$24)</f>
        <v>-</v>
      </c>
      <c r="AR37" s="106" t="str">
        <f>IF('2a Aggregate costs'!AS$21="-","-",SUM('2a Aggregate costs'!AS$21,'2a Aggregate costs'!AS$22,'2a Aggregate costs'!AS$23,'2a Aggregate costs'!AS62, '2a Aggregate costs'!AS100)*'3a Demand'!$C$10+'2a Aggregate costs'!AS$24)</f>
        <v>-</v>
      </c>
      <c r="AS37" s="106" t="str">
        <f>IF('2a Aggregate costs'!AT$21="-","-",SUM('2a Aggregate costs'!AT$21,'2a Aggregate costs'!AT$22,'2a Aggregate costs'!AT$23,'2a Aggregate costs'!AT62, '2a Aggregate costs'!AT100)*'3a Demand'!$C$10+'2a Aggregate costs'!AT$24)</f>
        <v>-</v>
      </c>
      <c r="AT37" s="106" t="str">
        <f>IF('2a Aggregate costs'!AU$21="-","-",SUM('2a Aggregate costs'!AU$21,'2a Aggregate costs'!AU$22,'2a Aggregate costs'!AU$23,'2a Aggregate costs'!AU62, '2a Aggregate costs'!AU100)*'3a Demand'!$C$10+'2a Aggregate costs'!AU$24)</f>
        <v>-</v>
      </c>
      <c r="AU37" s="106" t="str">
        <f>IF('2a Aggregate costs'!AV$21="-","-",SUM('2a Aggregate costs'!AV$21,'2a Aggregate costs'!AV$22,'2a Aggregate costs'!AV$23,'2a Aggregate costs'!AV62, '2a Aggregate costs'!AV100)*'3a Demand'!$C$10+'2a Aggregate costs'!AV$24)</f>
        <v>-</v>
      </c>
      <c r="AV37" s="106" t="str">
        <f>IF('2a Aggregate costs'!AW$21="-","-",SUM('2a Aggregate costs'!AW$21,'2a Aggregate costs'!AW$22,'2a Aggregate costs'!AW$23,'2a Aggregate costs'!AW62, '2a Aggregate costs'!AW100)*'3a Demand'!$C$10+'2a Aggregate costs'!AW$24)</f>
        <v>-</v>
      </c>
      <c r="AW37" s="106" t="str">
        <f>IF('2a Aggregate costs'!AX$21="-","-",SUM('2a Aggregate costs'!AX$21,'2a Aggregate costs'!AX$22,'2a Aggregate costs'!AX$23,'2a Aggregate costs'!AX62, '2a Aggregate costs'!AX100)*'3a Demand'!$C$10+'2a Aggregate costs'!AX$24)</f>
        <v>-</v>
      </c>
      <c r="AX37" s="106" t="str">
        <f>IF('2a Aggregate costs'!AY$21="-","-",SUM('2a Aggregate costs'!AY$21,'2a Aggregate costs'!AY$22,'2a Aggregate costs'!AY$23,'2a Aggregate costs'!AY62, '2a Aggregate costs'!AY100)*'3a Demand'!$C$10+'2a Aggregate costs'!AY$24)</f>
        <v>-</v>
      </c>
      <c r="AY37" s="106" t="str">
        <f>IF('2a Aggregate costs'!AZ$21="-","-",SUM('2a Aggregate costs'!AZ$21,'2a Aggregate costs'!AZ$22,'2a Aggregate costs'!AZ$23,'2a Aggregate costs'!AZ62, '2a Aggregate costs'!AZ100)*'3a Demand'!$C$10+'2a Aggregate costs'!AZ$24)</f>
        <v>-</v>
      </c>
      <c r="AZ37" s="106" t="str">
        <f>IF('2a Aggregate costs'!BA$21="-","-",SUM('2a Aggregate costs'!BA$21,'2a Aggregate costs'!BA$22,'2a Aggregate costs'!BA$23,'2a Aggregate costs'!BA62, '2a Aggregate costs'!BA100)*'3a Demand'!$C$10+'2a Aggregate costs'!BA$24)</f>
        <v>-</v>
      </c>
      <c r="BA37" s="106" t="str">
        <f>IF('2a Aggregate costs'!BB$21="-","-",SUM('2a Aggregate costs'!BB$21,'2a Aggregate costs'!BB$22,'2a Aggregate costs'!BB$23,'2a Aggregate costs'!BB62, '2a Aggregate costs'!BB100)*'3a Demand'!$C$10+'2a Aggregate costs'!BB$24)</f>
        <v>-</v>
      </c>
      <c r="BB37" s="106" t="str">
        <f>IF('2a Aggregate costs'!BC$21="-","-",SUM('2a Aggregate costs'!BC$21,'2a Aggregate costs'!BC$22,'2a Aggregate costs'!BC$23,'2a Aggregate costs'!BC62, '2a Aggregate costs'!BC100)*'3a Demand'!$C$10+'2a Aggregate costs'!BC$24)</f>
        <v>-</v>
      </c>
      <c r="BC37" s="106" t="str">
        <f>IF('2a Aggregate costs'!BD$21="-","-",SUM('2a Aggregate costs'!BD$21,'2a Aggregate costs'!BD$22,'2a Aggregate costs'!BD$23,'2a Aggregate costs'!BD62, '2a Aggregate costs'!BD100)*'3a Demand'!$C$10+'2a Aggregate costs'!BD$24)</f>
        <v>-</v>
      </c>
      <c r="BD37" s="106" t="str">
        <f>IF('2a Aggregate costs'!BE$21="-","-",SUM('2a Aggregate costs'!BE$21,'2a Aggregate costs'!BE$22,'2a Aggregate costs'!BE$23,'2a Aggregate costs'!BE62, '2a Aggregate costs'!BE100)*'3a Demand'!$C$10+'2a Aggregate costs'!BE$24)</f>
        <v>-</v>
      </c>
      <c r="BE37" s="106" t="str">
        <f>IF('2a Aggregate costs'!BF$21="-","-",SUM('2a Aggregate costs'!BF$21,'2a Aggregate costs'!BF$22,'2a Aggregate costs'!BF$23,'2a Aggregate costs'!BF62, '2a Aggregate costs'!BF100)*'3a Demand'!$C$10+'2a Aggregate costs'!BF$24)</f>
        <v>-</v>
      </c>
    </row>
    <row r="38" spans="1:57" ht="12.75" customHeight="1">
      <c r="A38" s="14"/>
      <c r="B38" s="350"/>
      <c r="C38" s="108" t="s">
        <v>245</v>
      </c>
      <c r="D38" s="344"/>
      <c r="E38" s="371"/>
      <c r="F38" s="28"/>
      <c r="G38" s="106">
        <f>IF('2a Aggregate costs'!H$21="-","-",SUM('2a Aggregate costs'!H$21,'2a Aggregate costs'!H$22,'2a Aggregate costs'!H$23,'2a Aggregate costs'!H63, '2a Aggregate costs'!H101)*'3a Demand'!$C$10+'2a Aggregate costs'!H$24)</f>
        <v>90.549021981319527</v>
      </c>
      <c r="H38" s="106">
        <f>IF('2a Aggregate costs'!I$21="-","-",SUM('2a Aggregate costs'!I$21,'2a Aggregate costs'!I$22,'2a Aggregate costs'!I$23,'2a Aggregate costs'!I63, '2a Aggregate costs'!I101)*'3a Demand'!$C$10+'2a Aggregate costs'!I$24)</f>
        <v>90.521909822783286</v>
      </c>
      <c r="I38" s="106">
        <f>IF('2a Aggregate costs'!J$21="-","-",SUM('2a Aggregate costs'!J$21,'2a Aggregate costs'!J$22,'2a Aggregate costs'!J$23,'2a Aggregate costs'!J63, '2a Aggregate costs'!J101)*'3a Demand'!$C$10+'2a Aggregate costs'!J$24)</f>
        <v>110.9155225112504</v>
      </c>
      <c r="J38" s="106">
        <f>IF('2a Aggregate costs'!K$21="-","-",SUM('2a Aggregate costs'!K$21,'2a Aggregate costs'!K$22,'2a Aggregate costs'!K$23,'2a Aggregate costs'!K63, '2a Aggregate costs'!K101)*'3a Demand'!$C$10+'2a Aggregate costs'!K$24)</f>
        <v>110.81054671501421</v>
      </c>
      <c r="K38" s="106">
        <f>IF('2a Aggregate costs'!L$21="-","-",SUM('2a Aggregate costs'!L$21,'2a Aggregate costs'!L$22,'2a Aggregate costs'!L$23,'2a Aggregate costs'!L63, '2a Aggregate costs'!L101)*'3a Demand'!$C$10+'2a Aggregate costs'!L$24)</f>
        <v>118.07095881229398</v>
      </c>
      <c r="L38" s="106">
        <f>IF('2a Aggregate costs'!M$21="-","-",SUM('2a Aggregate costs'!M$21,'2a Aggregate costs'!M$22,'2a Aggregate costs'!M$23,'2a Aggregate costs'!M63, '2a Aggregate costs'!M101)*'3a Demand'!$C$10+'2a Aggregate costs'!M$24)</f>
        <v>118.49778419803306</v>
      </c>
      <c r="M38" s="106">
        <f>IF('2a Aggregate costs'!N$21="-","-",SUM('2a Aggregate costs'!N$21,'2a Aggregate costs'!N$22,'2a Aggregate costs'!N$23,'2a Aggregate costs'!N63, '2a Aggregate costs'!N101)*'3a Demand'!$C$10+'2a Aggregate costs'!N$24)</f>
        <v>137.26836211165772</v>
      </c>
      <c r="N38" s="106">
        <f>IF('2a Aggregate costs'!O$21="-","-",SUM('2a Aggregate costs'!O$21,'2a Aggregate costs'!O$22,'2a Aggregate costs'!O$23,'2a Aggregate costs'!O63, '2a Aggregate costs'!O101)*'3a Demand'!$C$10+'2a Aggregate costs'!O$24)</f>
        <v>137.36179415072587</v>
      </c>
      <c r="O38" s="84"/>
      <c r="P38" s="106">
        <f>IF('2a Aggregate costs'!Q$21="-","-",SUM('2a Aggregate costs'!Q$21,'2a Aggregate costs'!Q$22,'2a Aggregate costs'!Q$23,'2a Aggregate costs'!Q63, '2a Aggregate costs'!Q101)*'3a Demand'!$C$10+'2a Aggregate costs'!Q$24)</f>
        <v>137.36179415072587</v>
      </c>
      <c r="Q38" s="106">
        <f>IF('2a Aggregate costs'!R$21="-","-",SUM('2a Aggregate costs'!R$21,'2a Aggregate costs'!R$22,'2a Aggregate costs'!R$23,'2a Aggregate costs'!R63, '2a Aggregate costs'!R101)*'3a Demand'!$C$10+'2a Aggregate costs'!R$24)</f>
        <v>146.96394752866459</v>
      </c>
      <c r="R38" s="106">
        <f>IF('2a Aggregate costs'!S$21="-","-",SUM('2a Aggregate costs'!S$21,'2a Aggregate costs'!S$22,'2a Aggregate costs'!S$23,'2a Aggregate costs'!S63, '2a Aggregate costs'!S101)*'3a Demand'!$C$10+'2a Aggregate costs'!S$24)</f>
        <v>148.77045370543919</v>
      </c>
      <c r="S38" s="106">
        <f>IF('2a Aggregate costs'!T$21="-","-",SUM('2a Aggregate costs'!T$21,'2a Aggregate costs'!T$22,'2a Aggregate costs'!T$23,'2a Aggregate costs'!T63, '2a Aggregate costs'!T101)*'3a Demand'!$C$10+'2a Aggregate costs'!T$24)</f>
        <v>153.03557357473014</v>
      </c>
      <c r="T38" s="106">
        <f>IF('2a Aggregate costs'!U$21="-","-",SUM('2a Aggregate costs'!U$21,'2a Aggregate costs'!U$22,'2a Aggregate costs'!U$23,'2a Aggregate costs'!U63, '2a Aggregate costs'!U101)*'3a Demand'!$C$10+'2a Aggregate costs'!U$24)</f>
        <v>152.48854539047414</v>
      </c>
      <c r="U38" s="106">
        <f>IF('2a Aggregate costs'!V$21="-","-",SUM('2a Aggregate costs'!V$21,'2a Aggregate costs'!V$22,'2a Aggregate costs'!V$23,'2a Aggregate costs'!V63, '2a Aggregate costs'!V101)*'3a Demand'!$C$10+'2a Aggregate costs'!V$24)</f>
        <v>161.4484070653433</v>
      </c>
      <c r="V38" s="106">
        <f>IF('2a Aggregate costs'!W$21="-","-",SUM('2a Aggregate costs'!W$21,'2a Aggregate costs'!W$22,'2a Aggregate costs'!W$23,'2a Aggregate costs'!W63, '2a Aggregate costs'!W101)*'3a Demand'!$C$10+'2a Aggregate costs'!W$24)</f>
        <v>160.69385763096963</v>
      </c>
      <c r="W38" s="106">
        <f>IF('2a Aggregate costs'!X$21="-","-",SUM('2a Aggregate costs'!X$21,'2a Aggregate costs'!X$22,'2a Aggregate costs'!X$23,'2a Aggregate costs'!X63, '2a Aggregate costs'!X101)*'3a Demand'!$C$10+'2a Aggregate costs'!X$24)</f>
        <v>168.05032147309819</v>
      </c>
      <c r="X38" s="84"/>
      <c r="Y38" s="106">
        <f>IF('2a Aggregate costs'!Z$21="-","-",SUM('2a Aggregate costs'!Z$21,'2a Aggregate costs'!Z$22,'2a Aggregate costs'!Z$23,'2a Aggregate costs'!Z63, '2a Aggregate costs'!Z101)*'3a Demand'!$C$10+'2a Aggregate costs'!Z$24)</f>
        <v>166.48042435056379</v>
      </c>
      <c r="Z38" s="106">
        <f>IF('2a Aggregate costs'!AA$21="-","-",SUM('2a Aggregate costs'!AA$21,'2a Aggregate costs'!AA$22,'2a Aggregate costs'!AA$23,'2a Aggregate costs'!AA63, '2a Aggregate costs'!AA101)*'3a Demand'!$C$10+'2a Aggregate costs'!AA$24)</f>
        <v>166.48042435056379</v>
      </c>
      <c r="AA38" s="106">
        <f>IF('2a Aggregate costs'!AB$21="-","-",SUM('2a Aggregate costs'!AB$21,'2a Aggregate costs'!AB$22,'2a Aggregate costs'!AB$23,'2a Aggregate costs'!AB63, '2a Aggregate costs'!AB101)*'3a Demand'!$C$10+'2a Aggregate costs'!AB$24)</f>
        <v>185.62327316143512</v>
      </c>
      <c r="AB38" s="106">
        <f>IF('2a Aggregate costs'!AC$21="-","-",SUM('2a Aggregate costs'!AC$21,'2a Aggregate costs'!AC$22,'2a Aggregate costs'!AC$23,'2a Aggregate costs'!AC63, '2a Aggregate costs'!AC101)*'3a Demand'!$C$10+'2a Aggregate costs'!AC$24)</f>
        <v>185.62327316143512</v>
      </c>
      <c r="AC38" s="106">
        <f>IF('2a Aggregate costs'!AD$21="-","-",SUM('2a Aggregate costs'!AD$21,'2a Aggregate costs'!AD$22,'2a Aggregate costs'!AD$23,'2a Aggregate costs'!AD63, '2a Aggregate costs'!AD101)*'3a Demand'!$C$10+'2a Aggregate costs'!AD$24)</f>
        <v>187.89525413021889</v>
      </c>
      <c r="AD38" s="106">
        <f>IF('2a Aggregate costs'!AE$21="-","-",SUM('2a Aggregate costs'!AE$21,'2a Aggregate costs'!AE$22,'2a Aggregate costs'!AE$23,'2a Aggregate costs'!AE63, '2a Aggregate costs'!AE101)*'3a Demand'!$C$10+'2a Aggregate costs'!AE$24)</f>
        <v>187.89525413021889</v>
      </c>
      <c r="AE38" s="106">
        <f>IF('2a Aggregate costs'!AF$21="-","-",SUM('2a Aggregate costs'!AF$21,'2a Aggregate costs'!AF$22,'2a Aggregate costs'!AF$23,'2a Aggregate costs'!AF63, '2a Aggregate costs'!AF101)*'3a Demand'!$C$10+'2a Aggregate costs'!AF$24)</f>
        <v>215.08320163426524</v>
      </c>
      <c r="AF38" s="106">
        <f>IF('2a Aggregate costs'!AG$21="-","-",SUM('2a Aggregate costs'!AG$21,'2a Aggregate costs'!AG$22,'2a Aggregate costs'!AG$23,'2a Aggregate costs'!AG63, '2a Aggregate costs'!AG101)*'3a Demand'!$C$10+'2a Aggregate costs'!AG$24)</f>
        <v>215.08320163426524</v>
      </c>
      <c r="AG38" s="106">
        <f>IF('2a Aggregate costs'!AH$21="-","-",SUM('2a Aggregate costs'!AH$21,'2a Aggregate costs'!AH$22,'2a Aggregate costs'!AH$23,'2a Aggregate costs'!AH63, '2a Aggregate costs'!AH101)*'3a Demand'!$C$10+'2a Aggregate costs'!AH$24)</f>
        <v>213.52240089819847</v>
      </c>
      <c r="AH38" s="106">
        <f>IF('2a Aggregate costs'!AI$21="-","-",SUM('2a Aggregate costs'!AI$21,'2a Aggregate costs'!AI$22,'2a Aggregate costs'!AI$23,'2a Aggregate costs'!AI63, '2a Aggregate costs'!AI101)*'3a Demand'!$C$10+'2a Aggregate costs'!AI$24)</f>
        <v>213.52240089819847</v>
      </c>
      <c r="AI38" s="106">
        <f>IF('2a Aggregate costs'!AJ$21="-","-",SUM('2a Aggregate costs'!AJ$21,'2a Aggregate costs'!AJ$22,'2a Aggregate costs'!AJ$23,'2a Aggregate costs'!AJ63, '2a Aggregate costs'!AJ101)*'3a Demand'!$C$10+'2a Aggregate costs'!AJ$24)</f>
        <v>224.52109718078032</v>
      </c>
      <c r="AJ38" s="106" t="str">
        <f>IF('2a Aggregate costs'!AK$21="-","-",SUM('2a Aggregate costs'!AK$21,'2a Aggregate costs'!AK$22,'2a Aggregate costs'!AK$23,'2a Aggregate costs'!AK63, '2a Aggregate costs'!AK101)*'3a Demand'!$C$10+'2a Aggregate costs'!AK$24)</f>
        <v>-</v>
      </c>
      <c r="AK38" s="106" t="str">
        <f>IF('2a Aggregate costs'!AL$21="-","-",SUM('2a Aggregate costs'!AL$21,'2a Aggregate costs'!AL$22,'2a Aggregate costs'!AL$23,'2a Aggregate costs'!AL63, '2a Aggregate costs'!AL101)*'3a Demand'!$C$10+'2a Aggregate costs'!AL$24)</f>
        <v>-</v>
      </c>
      <c r="AL38" s="106" t="str">
        <f>IF('2a Aggregate costs'!AM$21="-","-",SUM('2a Aggregate costs'!AM$21,'2a Aggregate costs'!AM$22,'2a Aggregate costs'!AM$23,'2a Aggregate costs'!AM63, '2a Aggregate costs'!AM101)*'3a Demand'!$C$10+'2a Aggregate costs'!AM$24)</f>
        <v>-</v>
      </c>
      <c r="AM38" s="106" t="str">
        <f>IF('2a Aggregate costs'!AN$21="-","-",SUM('2a Aggregate costs'!AN$21,'2a Aggregate costs'!AN$22,'2a Aggregate costs'!AN$23,'2a Aggregate costs'!AN63, '2a Aggregate costs'!AN101)*'3a Demand'!$C$10+'2a Aggregate costs'!AN$24)</f>
        <v>-</v>
      </c>
      <c r="AN38" s="106" t="str">
        <f>IF('2a Aggregate costs'!AO$21="-","-",SUM('2a Aggregate costs'!AO$21,'2a Aggregate costs'!AO$22,'2a Aggregate costs'!AO$23,'2a Aggregate costs'!AO63, '2a Aggregate costs'!AO101)*'3a Demand'!$C$10+'2a Aggregate costs'!AO$24)</f>
        <v>-</v>
      </c>
      <c r="AO38" s="106" t="str">
        <f>IF('2a Aggregate costs'!AP$21="-","-",SUM('2a Aggregate costs'!AP$21,'2a Aggregate costs'!AP$22,'2a Aggregate costs'!AP$23,'2a Aggregate costs'!AP63, '2a Aggregate costs'!AP101)*'3a Demand'!$C$10+'2a Aggregate costs'!AP$24)</f>
        <v>-</v>
      </c>
      <c r="AP38" s="106" t="str">
        <f>IF('2a Aggregate costs'!AQ$21="-","-",SUM('2a Aggregate costs'!AQ$21,'2a Aggregate costs'!AQ$22,'2a Aggregate costs'!AQ$23,'2a Aggregate costs'!AQ63, '2a Aggregate costs'!AQ101)*'3a Demand'!$C$10+'2a Aggregate costs'!AQ$24)</f>
        <v>-</v>
      </c>
      <c r="AQ38" s="106" t="str">
        <f>IF('2a Aggregate costs'!AR$21="-","-",SUM('2a Aggregate costs'!AR$21,'2a Aggregate costs'!AR$22,'2a Aggregate costs'!AR$23,'2a Aggregate costs'!AR63, '2a Aggregate costs'!AR101)*'3a Demand'!$C$10+'2a Aggregate costs'!AR$24)</f>
        <v>-</v>
      </c>
      <c r="AR38" s="106" t="str">
        <f>IF('2a Aggregate costs'!AS$21="-","-",SUM('2a Aggregate costs'!AS$21,'2a Aggregate costs'!AS$22,'2a Aggregate costs'!AS$23,'2a Aggregate costs'!AS63, '2a Aggregate costs'!AS101)*'3a Demand'!$C$10+'2a Aggregate costs'!AS$24)</f>
        <v>-</v>
      </c>
      <c r="AS38" s="106" t="str">
        <f>IF('2a Aggregate costs'!AT$21="-","-",SUM('2a Aggregate costs'!AT$21,'2a Aggregate costs'!AT$22,'2a Aggregate costs'!AT$23,'2a Aggregate costs'!AT63, '2a Aggregate costs'!AT101)*'3a Demand'!$C$10+'2a Aggregate costs'!AT$24)</f>
        <v>-</v>
      </c>
      <c r="AT38" s="106" t="str">
        <f>IF('2a Aggregate costs'!AU$21="-","-",SUM('2a Aggregate costs'!AU$21,'2a Aggregate costs'!AU$22,'2a Aggregate costs'!AU$23,'2a Aggregate costs'!AU63, '2a Aggregate costs'!AU101)*'3a Demand'!$C$10+'2a Aggregate costs'!AU$24)</f>
        <v>-</v>
      </c>
      <c r="AU38" s="106" t="str">
        <f>IF('2a Aggregate costs'!AV$21="-","-",SUM('2a Aggregate costs'!AV$21,'2a Aggregate costs'!AV$22,'2a Aggregate costs'!AV$23,'2a Aggregate costs'!AV63, '2a Aggregate costs'!AV101)*'3a Demand'!$C$10+'2a Aggregate costs'!AV$24)</f>
        <v>-</v>
      </c>
      <c r="AV38" s="106" t="str">
        <f>IF('2a Aggregate costs'!AW$21="-","-",SUM('2a Aggregate costs'!AW$21,'2a Aggregate costs'!AW$22,'2a Aggregate costs'!AW$23,'2a Aggregate costs'!AW63, '2a Aggregate costs'!AW101)*'3a Demand'!$C$10+'2a Aggregate costs'!AW$24)</f>
        <v>-</v>
      </c>
      <c r="AW38" s="106" t="str">
        <f>IF('2a Aggregate costs'!AX$21="-","-",SUM('2a Aggregate costs'!AX$21,'2a Aggregate costs'!AX$22,'2a Aggregate costs'!AX$23,'2a Aggregate costs'!AX63, '2a Aggregate costs'!AX101)*'3a Demand'!$C$10+'2a Aggregate costs'!AX$24)</f>
        <v>-</v>
      </c>
      <c r="AX38" s="106" t="str">
        <f>IF('2a Aggregate costs'!AY$21="-","-",SUM('2a Aggregate costs'!AY$21,'2a Aggregate costs'!AY$22,'2a Aggregate costs'!AY$23,'2a Aggregate costs'!AY63, '2a Aggregate costs'!AY101)*'3a Demand'!$C$10+'2a Aggregate costs'!AY$24)</f>
        <v>-</v>
      </c>
      <c r="AY38" s="106" t="str">
        <f>IF('2a Aggregate costs'!AZ$21="-","-",SUM('2a Aggregate costs'!AZ$21,'2a Aggregate costs'!AZ$22,'2a Aggregate costs'!AZ$23,'2a Aggregate costs'!AZ63, '2a Aggregate costs'!AZ101)*'3a Demand'!$C$10+'2a Aggregate costs'!AZ$24)</f>
        <v>-</v>
      </c>
      <c r="AZ38" s="106" t="str">
        <f>IF('2a Aggregate costs'!BA$21="-","-",SUM('2a Aggregate costs'!BA$21,'2a Aggregate costs'!BA$22,'2a Aggregate costs'!BA$23,'2a Aggregate costs'!BA63, '2a Aggregate costs'!BA101)*'3a Demand'!$C$10+'2a Aggregate costs'!BA$24)</f>
        <v>-</v>
      </c>
      <c r="BA38" s="106" t="str">
        <f>IF('2a Aggregate costs'!BB$21="-","-",SUM('2a Aggregate costs'!BB$21,'2a Aggregate costs'!BB$22,'2a Aggregate costs'!BB$23,'2a Aggregate costs'!BB63, '2a Aggregate costs'!BB101)*'3a Demand'!$C$10+'2a Aggregate costs'!BB$24)</f>
        <v>-</v>
      </c>
      <c r="BB38" s="106" t="str">
        <f>IF('2a Aggregate costs'!BC$21="-","-",SUM('2a Aggregate costs'!BC$21,'2a Aggregate costs'!BC$22,'2a Aggregate costs'!BC$23,'2a Aggregate costs'!BC63, '2a Aggregate costs'!BC101)*'3a Demand'!$C$10+'2a Aggregate costs'!BC$24)</f>
        <v>-</v>
      </c>
      <c r="BC38" s="106" t="str">
        <f>IF('2a Aggregate costs'!BD$21="-","-",SUM('2a Aggregate costs'!BD$21,'2a Aggregate costs'!BD$22,'2a Aggregate costs'!BD$23,'2a Aggregate costs'!BD63, '2a Aggregate costs'!BD101)*'3a Demand'!$C$10+'2a Aggregate costs'!BD$24)</f>
        <v>-</v>
      </c>
      <c r="BD38" s="106" t="str">
        <f>IF('2a Aggregate costs'!BE$21="-","-",SUM('2a Aggregate costs'!BE$21,'2a Aggregate costs'!BE$22,'2a Aggregate costs'!BE$23,'2a Aggregate costs'!BE63, '2a Aggregate costs'!BE101)*'3a Demand'!$C$10+'2a Aggregate costs'!BE$24)</f>
        <v>-</v>
      </c>
      <c r="BE38" s="106" t="str">
        <f>IF('2a Aggregate costs'!BF$21="-","-",SUM('2a Aggregate costs'!BF$21,'2a Aggregate costs'!BF$22,'2a Aggregate costs'!BF$23,'2a Aggregate costs'!BF63, '2a Aggregate costs'!BF101)*'3a Demand'!$C$10+'2a Aggregate costs'!BF$24)</f>
        <v>-</v>
      </c>
    </row>
    <row r="39" spans="1:57" ht="12.75" customHeight="1">
      <c r="A39" s="14"/>
      <c r="B39" s="350"/>
      <c r="C39" s="108" t="s">
        <v>246</v>
      </c>
      <c r="D39" s="344"/>
      <c r="E39" s="371"/>
      <c r="F39" s="28"/>
      <c r="G39" s="106">
        <f>IF('2a Aggregate costs'!H$21="-","-",SUM('2a Aggregate costs'!H$21,'2a Aggregate costs'!H$22,'2a Aggregate costs'!H$23,'2a Aggregate costs'!H64, '2a Aggregate costs'!H102)*'3a Demand'!$C$10+'2a Aggregate costs'!H$24)</f>
        <v>90.533351941383316</v>
      </c>
      <c r="H39" s="106">
        <f>IF('2a Aggregate costs'!I$21="-","-",SUM('2a Aggregate costs'!I$21,'2a Aggregate costs'!I$22,'2a Aggregate costs'!I$23,'2a Aggregate costs'!I64, '2a Aggregate costs'!I102)*'3a Demand'!$C$10+'2a Aggregate costs'!I$24)</f>
        <v>90.506491073771102</v>
      </c>
      <c r="I39" s="106">
        <f>IF('2a Aggregate costs'!J$21="-","-",SUM('2a Aggregate costs'!J$21,'2a Aggregate costs'!J$22,'2a Aggregate costs'!J$23,'2a Aggregate costs'!J64, '2a Aggregate costs'!J102)*'3a Demand'!$C$10+'2a Aggregate costs'!J$24)</f>
        <v>110.89973371226192</v>
      </c>
      <c r="J39" s="106">
        <f>IF('2a Aggregate costs'!K$21="-","-",SUM('2a Aggregate costs'!K$21,'2a Aggregate costs'!K$22,'2a Aggregate costs'!K$23,'2a Aggregate costs'!K64, '2a Aggregate costs'!K102)*'3a Demand'!$C$10+'2a Aggregate costs'!K$24)</f>
        <v>110.79407388735923</v>
      </c>
      <c r="K39" s="106">
        <f>IF('2a Aggregate costs'!L$21="-","-",SUM('2a Aggregate costs'!L$21,'2a Aggregate costs'!L$22,'2a Aggregate costs'!L$23,'2a Aggregate costs'!L64, '2a Aggregate costs'!L102)*'3a Demand'!$C$10+'2a Aggregate costs'!L$24)</f>
        <v>118.0541894737412</v>
      </c>
      <c r="L39" s="106">
        <f>IF('2a Aggregate costs'!M$21="-","-",SUM('2a Aggregate costs'!M$21,'2a Aggregate costs'!M$22,'2a Aggregate costs'!M$23,'2a Aggregate costs'!M64, '2a Aggregate costs'!M102)*'3a Demand'!$C$10+'2a Aggregate costs'!M$24)</f>
        <v>118.48132062917698</v>
      </c>
      <c r="M39" s="106">
        <f>IF('2a Aggregate costs'!N$21="-","-",SUM('2a Aggregate costs'!N$21,'2a Aggregate costs'!N$22,'2a Aggregate costs'!N$23,'2a Aggregate costs'!N64, '2a Aggregate costs'!N102)*'3a Demand'!$C$10+'2a Aggregate costs'!N$24)</f>
        <v>137.25579854690255</v>
      </c>
      <c r="N39" s="106">
        <f>IF('2a Aggregate costs'!O$21="-","-",SUM('2a Aggregate costs'!O$21,'2a Aggregate costs'!O$22,'2a Aggregate costs'!O$23,'2a Aggregate costs'!O64, '2a Aggregate costs'!O102)*'3a Demand'!$C$10+'2a Aggregate costs'!O$24)</f>
        <v>137.34895433051187</v>
      </c>
      <c r="O39" s="84"/>
      <c r="P39" s="106">
        <f>IF('2a Aggregate costs'!Q$21="-","-",SUM('2a Aggregate costs'!Q$21,'2a Aggregate costs'!Q$22,'2a Aggregate costs'!Q$23,'2a Aggregate costs'!Q64, '2a Aggregate costs'!Q102)*'3a Demand'!$C$10+'2a Aggregate costs'!Q$24)</f>
        <v>137.34895433051187</v>
      </c>
      <c r="Q39" s="106">
        <f>IF('2a Aggregate costs'!R$21="-","-",SUM('2a Aggregate costs'!R$21,'2a Aggregate costs'!R$22,'2a Aggregate costs'!R$23,'2a Aggregate costs'!R64, '2a Aggregate costs'!R102)*'3a Demand'!$C$10+'2a Aggregate costs'!R$24)</f>
        <v>146.95691580657046</v>
      </c>
      <c r="R39" s="106">
        <f>IF('2a Aggregate costs'!S$21="-","-",SUM('2a Aggregate costs'!S$21,'2a Aggregate costs'!S$22,'2a Aggregate costs'!S$23,'2a Aggregate costs'!S64, '2a Aggregate costs'!S102)*'3a Demand'!$C$10+'2a Aggregate costs'!S$24)</f>
        <v>148.76318459930232</v>
      </c>
      <c r="S39" s="106">
        <f>IF('2a Aggregate costs'!T$21="-","-",SUM('2a Aggregate costs'!T$21,'2a Aggregate costs'!T$22,'2a Aggregate costs'!T$23,'2a Aggregate costs'!T64, '2a Aggregate costs'!T102)*'3a Demand'!$C$10+'2a Aggregate costs'!T$24)</f>
        <v>153.03188700422967</v>
      </c>
      <c r="T39" s="106">
        <f>IF('2a Aggregate costs'!U$21="-","-",SUM('2a Aggregate costs'!U$21,'2a Aggregate costs'!U$22,'2a Aggregate costs'!U$23,'2a Aggregate costs'!U64, '2a Aggregate costs'!U102)*'3a Demand'!$C$10+'2a Aggregate costs'!U$24)</f>
        <v>152.48438522640836</v>
      </c>
      <c r="U39" s="106">
        <f>IF('2a Aggregate costs'!V$21="-","-",SUM('2a Aggregate costs'!V$21,'2a Aggregate costs'!V$22,'2a Aggregate costs'!V$23,'2a Aggregate costs'!V64, '2a Aggregate costs'!V102)*'3a Demand'!$C$10+'2a Aggregate costs'!V$24)</f>
        <v>161.43661419323735</v>
      </c>
      <c r="V39" s="106">
        <f>IF('2a Aggregate costs'!W$21="-","-",SUM('2a Aggregate costs'!W$21,'2a Aggregate costs'!W$22,'2a Aggregate costs'!W$23,'2a Aggregate costs'!W64, '2a Aggregate costs'!W102)*'3a Demand'!$C$10+'2a Aggregate costs'!W$24)</f>
        <v>160.68287628598043</v>
      </c>
      <c r="W39" s="106">
        <f>IF('2a Aggregate costs'!X$21="-","-",SUM('2a Aggregate costs'!X$21,'2a Aggregate costs'!X$22,'2a Aggregate costs'!X$23,'2a Aggregate costs'!X64, '2a Aggregate costs'!X102)*'3a Demand'!$C$10+'2a Aggregate costs'!X$24)</f>
        <v>168.01880623064417</v>
      </c>
      <c r="X39" s="84"/>
      <c r="Y39" s="106">
        <f>IF('2a Aggregate costs'!Z$21="-","-",SUM('2a Aggregate costs'!Z$21,'2a Aggregate costs'!Z$22,'2a Aggregate costs'!Z$23,'2a Aggregate costs'!Z64, '2a Aggregate costs'!Z102)*'3a Demand'!$C$10+'2a Aggregate costs'!Z$24)</f>
        <v>166.45008075433699</v>
      </c>
      <c r="Z39" s="106">
        <f>IF('2a Aggregate costs'!AA$21="-","-",SUM('2a Aggregate costs'!AA$21,'2a Aggregate costs'!AA$22,'2a Aggregate costs'!AA$23,'2a Aggregate costs'!AA64, '2a Aggregate costs'!AA102)*'3a Demand'!$C$10+'2a Aggregate costs'!AA$24)</f>
        <v>166.45008075433699</v>
      </c>
      <c r="AA39" s="106">
        <f>IF('2a Aggregate costs'!AB$21="-","-",SUM('2a Aggregate costs'!AB$21,'2a Aggregate costs'!AB$22,'2a Aggregate costs'!AB$23,'2a Aggregate costs'!AB64, '2a Aggregate costs'!AB102)*'3a Demand'!$C$10+'2a Aggregate costs'!AB$24)</f>
        <v>185.5870923300867</v>
      </c>
      <c r="AB39" s="106">
        <f>IF('2a Aggregate costs'!AC$21="-","-",SUM('2a Aggregate costs'!AC$21,'2a Aggregate costs'!AC$22,'2a Aggregate costs'!AC$23,'2a Aggregate costs'!AC64, '2a Aggregate costs'!AC102)*'3a Demand'!$C$10+'2a Aggregate costs'!AC$24)</f>
        <v>185.5870923300867</v>
      </c>
      <c r="AC39" s="106">
        <f>IF('2a Aggregate costs'!AD$21="-","-",SUM('2a Aggregate costs'!AD$21,'2a Aggregate costs'!AD$22,'2a Aggregate costs'!AD$23,'2a Aggregate costs'!AD64, '2a Aggregate costs'!AD102)*'3a Demand'!$C$10+'2a Aggregate costs'!AD$24)</f>
        <v>187.8621347984608</v>
      </c>
      <c r="AD39" s="106">
        <f>IF('2a Aggregate costs'!AE$21="-","-",SUM('2a Aggregate costs'!AE$21,'2a Aggregate costs'!AE$22,'2a Aggregate costs'!AE$23,'2a Aggregate costs'!AE64, '2a Aggregate costs'!AE102)*'3a Demand'!$C$10+'2a Aggregate costs'!AE$24)</f>
        <v>187.8621347984608</v>
      </c>
      <c r="AE39" s="106">
        <f>IF('2a Aggregate costs'!AF$21="-","-",SUM('2a Aggregate costs'!AF$21,'2a Aggregate costs'!AF$22,'2a Aggregate costs'!AF$23,'2a Aggregate costs'!AF64, '2a Aggregate costs'!AF102)*'3a Demand'!$C$10+'2a Aggregate costs'!AF$24)</f>
        <v>215.03936233585927</v>
      </c>
      <c r="AF39" s="106">
        <f>IF('2a Aggregate costs'!AG$21="-","-",SUM('2a Aggregate costs'!AG$21,'2a Aggregate costs'!AG$22,'2a Aggregate costs'!AG$23,'2a Aggregate costs'!AG64, '2a Aggregate costs'!AG102)*'3a Demand'!$C$10+'2a Aggregate costs'!AG$24)</f>
        <v>215.03936233585927</v>
      </c>
      <c r="AG39" s="106">
        <f>IF('2a Aggregate costs'!AH$21="-","-",SUM('2a Aggregate costs'!AH$21,'2a Aggregate costs'!AH$22,'2a Aggregate costs'!AH$23,'2a Aggregate costs'!AH64, '2a Aggregate costs'!AH102)*'3a Demand'!$C$10+'2a Aggregate costs'!AH$24)</f>
        <v>213.4818560448588</v>
      </c>
      <c r="AH39" s="106">
        <f>IF('2a Aggregate costs'!AI$21="-","-",SUM('2a Aggregate costs'!AI$21,'2a Aggregate costs'!AI$22,'2a Aggregate costs'!AI$23,'2a Aggregate costs'!AI64, '2a Aggregate costs'!AI102)*'3a Demand'!$C$10+'2a Aggregate costs'!AI$24)</f>
        <v>213.4818560448588</v>
      </c>
      <c r="AI39" s="106">
        <f>IF('2a Aggregate costs'!AJ$21="-","-",SUM('2a Aggregate costs'!AJ$21,'2a Aggregate costs'!AJ$22,'2a Aggregate costs'!AJ$23,'2a Aggregate costs'!AJ64, '2a Aggregate costs'!AJ102)*'3a Demand'!$C$10+'2a Aggregate costs'!AJ$24)</f>
        <v>224.43132721942038</v>
      </c>
      <c r="AJ39" s="106" t="str">
        <f>IF('2a Aggregate costs'!AK$21="-","-",SUM('2a Aggregate costs'!AK$21,'2a Aggregate costs'!AK$22,'2a Aggregate costs'!AK$23,'2a Aggregate costs'!AK64, '2a Aggregate costs'!AK102)*'3a Demand'!$C$10+'2a Aggregate costs'!AK$24)</f>
        <v>-</v>
      </c>
      <c r="AK39" s="106" t="str">
        <f>IF('2a Aggregate costs'!AL$21="-","-",SUM('2a Aggregate costs'!AL$21,'2a Aggregate costs'!AL$22,'2a Aggregate costs'!AL$23,'2a Aggregate costs'!AL64, '2a Aggregate costs'!AL102)*'3a Demand'!$C$10+'2a Aggregate costs'!AL$24)</f>
        <v>-</v>
      </c>
      <c r="AL39" s="106" t="str">
        <f>IF('2a Aggregate costs'!AM$21="-","-",SUM('2a Aggregate costs'!AM$21,'2a Aggregate costs'!AM$22,'2a Aggregate costs'!AM$23,'2a Aggregate costs'!AM64, '2a Aggregate costs'!AM102)*'3a Demand'!$C$10+'2a Aggregate costs'!AM$24)</f>
        <v>-</v>
      </c>
      <c r="AM39" s="106" t="str">
        <f>IF('2a Aggregate costs'!AN$21="-","-",SUM('2a Aggregate costs'!AN$21,'2a Aggregate costs'!AN$22,'2a Aggregate costs'!AN$23,'2a Aggregate costs'!AN64, '2a Aggregate costs'!AN102)*'3a Demand'!$C$10+'2a Aggregate costs'!AN$24)</f>
        <v>-</v>
      </c>
      <c r="AN39" s="106" t="str">
        <f>IF('2a Aggregate costs'!AO$21="-","-",SUM('2a Aggregate costs'!AO$21,'2a Aggregate costs'!AO$22,'2a Aggregate costs'!AO$23,'2a Aggregate costs'!AO64, '2a Aggregate costs'!AO102)*'3a Demand'!$C$10+'2a Aggregate costs'!AO$24)</f>
        <v>-</v>
      </c>
      <c r="AO39" s="106" t="str">
        <f>IF('2a Aggregate costs'!AP$21="-","-",SUM('2a Aggregate costs'!AP$21,'2a Aggregate costs'!AP$22,'2a Aggregate costs'!AP$23,'2a Aggregate costs'!AP64, '2a Aggregate costs'!AP102)*'3a Demand'!$C$10+'2a Aggregate costs'!AP$24)</f>
        <v>-</v>
      </c>
      <c r="AP39" s="106" t="str">
        <f>IF('2a Aggregate costs'!AQ$21="-","-",SUM('2a Aggregate costs'!AQ$21,'2a Aggregate costs'!AQ$22,'2a Aggregate costs'!AQ$23,'2a Aggregate costs'!AQ64, '2a Aggregate costs'!AQ102)*'3a Demand'!$C$10+'2a Aggregate costs'!AQ$24)</f>
        <v>-</v>
      </c>
      <c r="AQ39" s="106" t="str">
        <f>IF('2a Aggregate costs'!AR$21="-","-",SUM('2a Aggregate costs'!AR$21,'2a Aggregate costs'!AR$22,'2a Aggregate costs'!AR$23,'2a Aggregate costs'!AR64, '2a Aggregate costs'!AR102)*'3a Demand'!$C$10+'2a Aggregate costs'!AR$24)</f>
        <v>-</v>
      </c>
      <c r="AR39" s="106" t="str">
        <f>IF('2a Aggregate costs'!AS$21="-","-",SUM('2a Aggregate costs'!AS$21,'2a Aggregate costs'!AS$22,'2a Aggregate costs'!AS$23,'2a Aggregate costs'!AS64, '2a Aggregate costs'!AS102)*'3a Demand'!$C$10+'2a Aggregate costs'!AS$24)</f>
        <v>-</v>
      </c>
      <c r="AS39" s="106" t="str">
        <f>IF('2a Aggregate costs'!AT$21="-","-",SUM('2a Aggregate costs'!AT$21,'2a Aggregate costs'!AT$22,'2a Aggregate costs'!AT$23,'2a Aggregate costs'!AT64, '2a Aggregate costs'!AT102)*'3a Demand'!$C$10+'2a Aggregate costs'!AT$24)</f>
        <v>-</v>
      </c>
      <c r="AT39" s="106" t="str">
        <f>IF('2a Aggregate costs'!AU$21="-","-",SUM('2a Aggregate costs'!AU$21,'2a Aggregate costs'!AU$22,'2a Aggregate costs'!AU$23,'2a Aggregate costs'!AU64, '2a Aggregate costs'!AU102)*'3a Demand'!$C$10+'2a Aggregate costs'!AU$24)</f>
        <v>-</v>
      </c>
      <c r="AU39" s="106" t="str">
        <f>IF('2a Aggregate costs'!AV$21="-","-",SUM('2a Aggregate costs'!AV$21,'2a Aggregate costs'!AV$22,'2a Aggregate costs'!AV$23,'2a Aggregate costs'!AV64, '2a Aggregate costs'!AV102)*'3a Demand'!$C$10+'2a Aggregate costs'!AV$24)</f>
        <v>-</v>
      </c>
      <c r="AV39" s="106" t="str">
        <f>IF('2a Aggregate costs'!AW$21="-","-",SUM('2a Aggregate costs'!AW$21,'2a Aggregate costs'!AW$22,'2a Aggregate costs'!AW$23,'2a Aggregate costs'!AW64, '2a Aggregate costs'!AW102)*'3a Demand'!$C$10+'2a Aggregate costs'!AW$24)</f>
        <v>-</v>
      </c>
      <c r="AW39" s="106" t="str">
        <f>IF('2a Aggregate costs'!AX$21="-","-",SUM('2a Aggregate costs'!AX$21,'2a Aggregate costs'!AX$22,'2a Aggregate costs'!AX$23,'2a Aggregate costs'!AX64, '2a Aggregate costs'!AX102)*'3a Demand'!$C$10+'2a Aggregate costs'!AX$24)</f>
        <v>-</v>
      </c>
      <c r="AX39" s="106" t="str">
        <f>IF('2a Aggregate costs'!AY$21="-","-",SUM('2a Aggregate costs'!AY$21,'2a Aggregate costs'!AY$22,'2a Aggregate costs'!AY$23,'2a Aggregate costs'!AY64, '2a Aggregate costs'!AY102)*'3a Demand'!$C$10+'2a Aggregate costs'!AY$24)</f>
        <v>-</v>
      </c>
      <c r="AY39" s="106" t="str">
        <f>IF('2a Aggregate costs'!AZ$21="-","-",SUM('2a Aggregate costs'!AZ$21,'2a Aggregate costs'!AZ$22,'2a Aggregate costs'!AZ$23,'2a Aggregate costs'!AZ64, '2a Aggregate costs'!AZ102)*'3a Demand'!$C$10+'2a Aggregate costs'!AZ$24)</f>
        <v>-</v>
      </c>
      <c r="AZ39" s="106" t="str">
        <f>IF('2a Aggregate costs'!BA$21="-","-",SUM('2a Aggregate costs'!BA$21,'2a Aggregate costs'!BA$22,'2a Aggregate costs'!BA$23,'2a Aggregate costs'!BA64, '2a Aggregate costs'!BA102)*'3a Demand'!$C$10+'2a Aggregate costs'!BA$24)</f>
        <v>-</v>
      </c>
      <c r="BA39" s="106" t="str">
        <f>IF('2a Aggregate costs'!BB$21="-","-",SUM('2a Aggregate costs'!BB$21,'2a Aggregate costs'!BB$22,'2a Aggregate costs'!BB$23,'2a Aggregate costs'!BB64, '2a Aggregate costs'!BB102)*'3a Demand'!$C$10+'2a Aggregate costs'!BB$24)</f>
        <v>-</v>
      </c>
      <c r="BB39" s="106" t="str">
        <f>IF('2a Aggregate costs'!BC$21="-","-",SUM('2a Aggregate costs'!BC$21,'2a Aggregate costs'!BC$22,'2a Aggregate costs'!BC$23,'2a Aggregate costs'!BC64, '2a Aggregate costs'!BC102)*'3a Demand'!$C$10+'2a Aggregate costs'!BC$24)</f>
        <v>-</v>
      </c>
      <c r="BC39" s="106" t="str">
        <f>IF('2a Aggregate costs'!BD$21="-","-",SUM('2a Aggregate costs'!BD$21,'2a Aggregate costs'!BD$22,'2a Aggregate costs'!BD$23,'2a Aggregate costs'!BD64, '2a Aggregate costs'!BD102)*'3a Demand'!$C$10+'2a Aggregate costs'!BD$24)</f>
        <v>-</v>
      </c>
      <c r="BD39" s="106" t="str">
        <f>IF('2a Aggregate costs'!BE$21="-","-",SUM('2a Aggregate costs'!BE$21,'2a Aggregate costs'!BE$22,'2a Aggregate costs'!BE$23,'2a Aggregate costs'!BE64, '2a Aggregate costs'!BE102)*'3a Demand'!$C$10+'2a Aggregate costs'!BE$24)</f>
        <v>-</v>
      </c>
      <c r="BE39" s="106" t="str">
        <f>IF('2a Aggregate costs'!BF$21="-","-",SUM('2a Aggregate costs'!BF$21,'2a Aggregate costs'!BF$22,'2a Aggregate costs'!BF$23,'2a Aggregate costs'!BF64, '2a Aggregate costs'!BF102)*'3a Demand'!$C$10+'2a Aggregate costs'!BF$24)</f>
        <v>-</v>
      </c>
    </row>
    <row r="40" spans="1:57" ht="12.75" customHeight="1">
      <c r="A40" s="14"/>
      <c r="B40" s="350"/>
      <c r="C40" s="108" t="s">
        <v>247</v>
      </c>
      <c r="D40" s="344"/>
      <c r="E40" s="371"/>
      <c r="F40" s="28"/>
      <c r="G40" s="106">
        <f>IF('2a Aggregate costs'!H$21="-","-",SUM('2a Aggregate costs'!H$21,'2a Aggregate costs'!H$22,'2a Aggregate costs'!H$23,'2a Aggregate costs'!H65, '2a Aggregate costs'!H103)*'3a Demand'!$C$10+'2a Aggregate costs'!H$24)</f>
        <v>90.567177454328473</v>
      </c>
      <c r="H40" s="106">
        <f>IF('2a Aggregate costs'!I$21="-","-",SUM('2a Aggregate costs'!I$21,'2a Aggregate costs'!I$22,'2a Aggregate costs'!I$23,'2a Aggregate costs'!I65, '2a Aggregate costs'!I103)*'3a Demand'!$C$10+'2a Aggregate costs'!I$24)</f>
        <v>90.539774147485858</v>
      </c>
      <c r="I40" s="106">
        <f>IF('2a Aggregate costs'!J$21="-","-",SUM('2a Aggregate costs'!J$21,'2a Aggregate costs'!J$22,'2a Aggregate costs'!J$23,'2a Aggregate costs'!J65, '2a Aggregate costs'!J103)*'3a Demand'!$C$10+'2a Aggregate costs'!J$24)</f>
        <v>110.93381557974584</v>
      </c>
      <c r="J40" s="106">
        <f>IF('2a Aggregate costs'!K$21="-","-",SUM('2a Aggregate costs'!K$21,'2a Aggregate costs'!K$22,'2a Aggregate costs'!K$23,'2a Aggregate costs'!K65, '2a Aggregate costs'!K103)*'3a Demand'!$C$10+'2a Aggregate costs'!K$24)</f>
        <v>110.82963230631385</v>
      </c>
      <c r="K40" s="106">
        <f>IF('2a Aggregate costs'!L$21="-","-",SUM('2a Aggregate costs'!L$21,'2a Aggregate costs'!L$22,'2a Aggregate costs'!L$23,'2a Aggregate costs'!L65, '2a Aggregate costs'!L103)*'3a Demand'!$C$10+'2a Aggregate costs'!L$24)</f>
        <v>118.09038794423699</v>
      </c>
      <c r="L40" s="106">
        <f>IF('2a Aggregate costs'!M$21="-","-",SUM('2a Aggregate costs'!M$21,'2a Aggregate costs'!M$22,'2a Aggregate costs'!M$23,'2a Aggregate costs'!M65, '2a Aggregate costs'!M103)*'3a Demand'!$C$10+'2a Aggregate costs'!M$24)</f>
        <v>118.51685906199097</v>
      </c>
      <c r="M40" s="106">
        <f>IF('2a Aggregate costs'!N$21="-","-",SUM('2a Aggregate costs'!N$21,'2a Aggregate costs'!N$22,'2a Aggregate costs'!N$23,'2a Aggregate costs'!N65, '2a Aggregate costs'!N103)*'3a Demand'!$C$10+'2a Aggregate costs'!N$24)</f>
        <v>137.28400182664441</v>
      </c>
      <c r="N40" s="106">
        <f>IF('2a Aggregate costs'!O$21="-","-",SUM('2a Aggregate costs'!O$21,'2a Aggregate costs'!O$22,'2a Aggregate costs'!O$23,'2a Aggregate costs'!O65, '2a Aggregate costs'!O103)*'3a Demand'!$C$10+'2a Aggregate costs'!O$24)</f>
        <v>137.37777776147172</v>
      </c>
      <c r="O40" s="84"/>
      <c r="P40" s="106">
        <f>IF('2a Aggregate costs'!Q$21="-","-",SUM('2a Aggregate costs'!Q$21,'2a Aggregate costs'!Q$22,'2a Aggregate costs'!Q$23,'2a Aggregate costs'!Q65, '2a Aggregate costs'!Q103)*'3a Demand'!$C$10+'2a Aggregate costs'!Q$24)</f>
        <v>137.37777776147172</v>
      </c>
      <c r="Q40" s="106">
        <f>IF('2a Aggregate costs'!R$21="-","-",SUM('2a Aggregate costs'!R$21,'2a Aggregate costs'!R$22,'2a Aggregate costs'!R$23,'2a Aggregate costs'!R65, '2a Aggregate costs'!R103)*'3a Demand'!$C$10+'2a Aggregate costs'!R$24)</f>
        <v>146.98010953051718</v>
      </c>
      <c r="R40" s="106">
        <f>IF('2a Aggregate costs'!S$21="-","-",SUM('2a Aggregate costs'!S$21,'2a Aggregate costs'!S$22,'2a Aggregate costs'!S$23,'2a Aggregate costs'!S65, '2a Aggregate costs'!S103)*'3a Demand'!$C$10+'2a Aggregate costs'!S$24)</f>
        <v>148.7871317194722</v>
      </c>
      <c r="S40" s="106">
        <f>IF('2a Aggregate costs'!T$21="-","-",SUM('2a Aggregate costs'!T$21,'2a Aggregate costs'!T$22,'2a Aggregate costs'!T$23,'2a Aggregate costs'!T65, '2a Aggregate costs'!T103)*'3a Demand'!$C$10+'2a Aggregate costs'!T$24)</f>
        <v>153.06304542882961</v>
      </c>
      <c r="T40" s="106">
        <f>IF('2a Aggregate costs'!U$21="-","-",SUM('2a Aggregate costs'!U$21,'2a Aggregate costs'!U$22,'2a Aggregate costs'!U$23,'2a Aggregate costs'!U65, '2a Aggregate costs'!U103)*'3a Demand'!$C$10+'2a Aggregate costs'!U$24)</f>
        <v>152.51937387788138</v>
      </c>
      <c r="U40" s="106">
        <f>IF('2a Aggregate costs'!V$21="-","-",SUM('2a Aggregate costs'!V$21,'2a Aggregate costs'!V$22,'2a Aggregate costs'!V$23,'2a Aggregate costs'!V65, '2a Aggregate costs'!V103)*'3a Demand'!$C$10+'2a Aggregate costs'!V$24)</f>
        <v>161.49460502268013</v>
      </c>
      <c r="V40" s="106">
        <f>IF('2a Aggregate costs'!W$21="-","-",SUM('2a Aggregate costs'!W$21,'2a Aggregate costs'!W$22,'2a Aggregate costs'!W$23,'2a Aggregate costs'!W65, '2a Aggregate costs'!W103)*'3a Demand'!$C$10+'2a Aggregate costs'!W$24)</f>
        <v>160.73683045823435</v>
      </c>
      <c r="W40" s="106">
        <f>IF('2a Aggregate costs'!X$21="-","-",SUM('2a Aggregate costs'!X$21,'2a Aggregate costs'!X$22,'2a Aggregate costs'!X$23,'2a Aggregate costs'!X65, '2a Aggregate costs'!X103)*'3a Demand'!$C$10+'2a Aggregate costs'!X$24)</f>
        <v>168.08146139532414</v>
      </c>
      <c r="X40" s="84"/>
      <c r="Y40" s="106">
        <f>IF('2a Aggregate costs'!Z$21="-","-",SUM('2a Aggregate costs'!Z$21,'2a Aggregate costs'!Z$22,'2a Aggregate costs'!Z$23,'2a Aggregate costs'!Z65, '2a Aggregate costs'!Z103)*'3a Demand'!$C$10+'2a Aggregate costs'!Z$24)</f>
        <v>166.51106320148239</v>
      </c>
      <c r="Z40" s="106">
        <f>IF('2a Aggregate costs'!AA$21="-","-",SUM('2a Aggregate costs'!AA$21,'2a Aggregate costs'!AA$22,'2a Aggregate costs'!AA$23,'2a Aggregate costs'!AA65, '2a Aggregate costs'!AA103)*'3a Demand'!$C$10+'2a Aggregate costs'!AA$24)</f>
        <v>166.51106320148239</v>
      </c>
      <c r="AA40" s="106">
        <f>IF('2a Aggregate costs'!AB$21="-","-",SUM('2a Aggregate costs'!AB$21,'2a Aggregate costs'!AB$22,'2a Aggregate costs'!AB$23,'2a Aggregate costs'!AB65, '2a Aggregate costs'!AB103)*'3a Demand'!$C$10+'2a Aggregate costs'!AB$24)</f>
        <v>185.65789109215496</v>
      </c>
      <c r="AB40" s="106">
        <f>IF('2a Aggregate costs'!AC$21="-","-",SUM('2a Aggregate costs'!AC$21,'2a Aggregate costs'!AC$22,'2a Aggregate costs'!AC$23,'2a Aggregate costs'!AC65, '2a Aggregate costs'!AC103)*'3a Demand'!$C$10+'2a Aggregate costs'!AC$24)</f>
        <v>185.65789109215496</v>
      </c>
      <c r="AC40" s="106">
        <f>IF('2a Aggregate costs'!AD$21="-","-",SUM('2a Aggregate costs'!AD$21,'2a Aggregate costs'!AD$22,'2a Aggregate costs'!AD$23,'2a Aggregate costs'!AD65, '2a Aggregate costs'!AD103)*'3a Demand'!$C$10+'2a Aggregate costs'!AD$24)</f>
        <v>187.92728277143183</v>
      </c>
      <c r="AD40" s="106">
        <f>IF('2a Aggregate costs'!AE$21="-","-",SUM('2a Aggregate costs'!AE$21,'2a Aggregate costs'!AE$22,'2a Aggregate costs'!AE$23,'2a Aggregate costs'!AE65, '2a Aggregate costs'!AE103)*'3a Demand'!$C$10+'2a Aggregate costs'!AE$24)</f>
        <v>187.92728277143183</v>
      </c>
      <c r="AE40" s="106">
        <f>IF('2a Aggregate costs'!AF$21="-","-",SUM('2a Aggregate costs'!AF$21,'2a Aggregate costs'!AF$22,'2a Aggregate costs'!AF$23,'2a Aggregate costs'!AF65, '2a Aggregate costs'!AF103)*'3a Demand'!$C$10+'2a Aggregate costs'!AF$24)</f>
        <v>215.10989398863165</v>
      </c>
      <c r="AF40" s="106">
        <f>IF('2a Aggregate costs'!AG$21="-","-",SUM('2a Aggregate costs'!AG$21,'2a Aggregate costs'!AG$22,'2a Aggregate costs'!AG$23,'2a Aggregate costs'!AG65, '2a Aggregate costs'!AG103)*'3a Demand'!$C$10+'2a Aggregate costs'!AG$24)</f>
        <v>215.10989398863165</v>
      </c>
      <c r="AG40" s="106">
        <f>IF('2a Aggregate costs'!AH$21="-","-",SUM('2a Aggregate costs'!AH$21,'2a Aggregate costs'!AH$22,'2a Aggregate costs'!AH$23,'2a Aggregate costs'!AH65, '2a Aggregate costs'!AH103)*'3a Demand'!$C$10+'2a Aggregate costs'!AH$24)</f>
        <v>213.56526900092214</v>
      </c>
      <c r="AH40" s="106">
        <f>IF('2a Aggregate costs'!AI$21="-","-",SUM('2a Aggregate costs'!AI$21,'2a Aggregate costs'!AI$22,'2a Aggregate costs'!AI$23,'2a Aggregate costs'!AI65, '2a Aggregate costs'!AI103)*'3a Demand'!$C$10+'2a Aggregate costs'!AI$24)</f>
        <v>213.56526900092214</v>
      </c>
      <c r="AI40" s="106">
        <f>IF('2a Aggregate costs'!AJ$21="-","-",SUM('2a Aggregate costs'!AJ$21,'2a Aggregate costs'!AJ$22,'2a Aggregate costs'!AJ$23,'2a Aggregate costs'!AJ65, '2a Aggregate costs'!AJ103)*'3a Demand'!$C$10+'2a Aggregate costs'!AJ$24)</f>
        <v>224.62823833884468</v>
      </c>
      <c r="AJ40" s="106" t="str">
        <f>IF('2a Aggregate costs'!AK$21="-","-",SUM('2a Aggregate costs'!AK$21,'2a Aggregate costs'!AK$22,'2a Aggregate costs'!AK$23,'2a Aggregate costs'!AK65, '2a Aggregate costs'!AK103)*'3a Demand'!$C$10+'2a Aggregate costs'!AK$24)</f>
        <v>-</v>
      </c>
      <c r="AK40" s="106" t="str">
        <f>IF('2a Aggregate costs'!AL$21="-","-",SUM('2a Aggregate costs'!AL$21,'2a Aggregate costs'!AL$22,'2a Aggregate costs'!AL$23,'2a Aggregate costs'!AL65, '2a Aggregate costs'!AL103)*'3a Demand'!$C$10+'2a Aggregate costs'!AL$24)</f>
        <v>-</v>
      </c>
      <c r="AL40" s="106" t="str">
        <f>IF('2a Aggregate costs'!AM$21="-","-",SUM('2a Aggregate costs'!AM$21,'2a Aggregate costs'!AM$22,'2a Aggregate costs'!AM$23,'2a Aggregate costs'!AM65, '2a Aggregate costs'!AM103)*'3a Demand'!$C$10+'2a Aggregate costs'!AM$24)</f>
        <v>-</v>
      </c>
      <c r="AM40" s="106" t="str">
        <f>IF('2a Aggregate costs'!AN$21="-","-",SUM('2a Aggregate costs'!AN$21,'2a Aggregate costs'!AN$22,'2a Aggregate costs'!AN$23,'2a Aggregate costs'!AN65, '2a Aggregate costs'!AN103)*'3a Demand'!$C$10+'2a Aggregate costs'!AN$24)</f>
        <v>-</v>
      </c>
      <c r="AN40" s="106" t="str">
        <f>IF('2a Aggregate costs'!AO$21="-","-",SUM('2a Aggregate costs'!AO$21,'2a Aggregate costs'!AO$22,'2a Aggregate costs'!AO$23,'2a Aggregate costs'!AO65, '2a Aggregate costs'!AO103)*'3a Demand'!$C$10+'2a Aggregate costs'!AO$24)</f>
        <v>-</v>
      </c>
      <c r="AO40" s="106" t="str">
        <f>IF('2a Aggregate costs'!AP$21="-","-",SUM('2a Aggregate costs'!AP$21,'2a Aggregate costs'!AP$22,'2a Aggregate costs'!AP$23,'2a Aggregate costs'!AP65, '2a Aggregate costs'!AP103)*'3a Demand'!$C$10+'2a Aggregate costs'!AP$24)</f>
        <v>-</v>
      </c>
      <c r="AP40" s="106" t="str">
        <f>IF('2a Aggregate costs'!AQ$21="-","-",SUM('2a Aggregate costs'!AQ$21,'2a Aggregate costs'!AQ$22,'2a Aggregate costs'!AQ$23,'2a Aggregate costs'!AQ65, '2a Aggregate costs'!AQ103)*'3a Demand'!$C$10+'2a Aggregate costs'!AQ$24)</f>
        <v>-</v>
      </c>
      <c r="AQ40" s="106" t="str">
        <f>IF('2a Aggregate costs'!AR$21="-","-",SUM('2a Aggregate costs'!AR$21,'2a Aggregate costs'!AR$22,'2a Aggregate costs'!AR$23,'2a Aggregate costs'!AR65, '2a Aggregate costs'!AR103)*'3a Demand'!$C$10+'2a Aggregate costs'!AR$24)</f>
        <v>-</v>
      </c>
      <c r="AR40" s="106" t="str">
        <f>IF('2a Aggregate costs'!AS$21="-","-",SUM('2a Aggregate costs'!AS$21,'2a Aggregate costs'!AS$22,'2a Aggregate costs'!AS$23,'2a Aggregate costs'!AS65, '2a Aggregate costs'!AS103)*'3a Demand'!$C$10+'2a Aggregate costs'!AS$24)</f>
        <v>-</v>
      </c>
      <c r="AS40" s="106" t="str">
        <f>IF('2a Aggregate costs'!AT$21="-","-",SUM('2a Aggregate costs'!AT$21,'2a Aggregate costs'!AT$22,'2a Aggregate costs'!AT$23,'2a Aggregate costs'!AT65, '2a Aggregate costs'!AT103)*'3a Demand'!$C$10+'2a Aggregate costs'!AT$24)</f>
        <v>-</v>
      </c>
      <c r="AT40" s="106" t="str">
        <f>IF('2a Aggregate costs'!AU$21="-","-",SUM('2a Aggregate costs'!AU$21,'2a Aggregate costs'!AU$22,'2a Aggregate costs'!AU$23,'2a Aggregate costs'!AU65, '2a Aggregate costs'!AU103)*'3a Demand'!$C$10+'2a Aggregate costs'!AU$24)</f>
        <v>-</v>
      </c>
      <c r="AU40" s="106" t="str">
        <f>IF('2a Aggregate costs'!AV$21="-","-",SUM('2a Aggregate costs'!AV$21,'2a Aggregate costs'!AV$22,'2a Aggregate costs'!AV$23,'2a Aggregate costs'!AV65, '2a Aggregate costs'!AV103)*'3a Demand'!$C$10+'2a Aggregate costs'!AV$24)</f>
        <v>-</v>
      </c>
      <c r="AV40" s="106" t="str">
        <f>IF('2a Aggregate costs'!AW$21="-","-",SUM('2a Aggregate costs'!AW$21,'2a Aggregate costs'!AW$22,'2a Aggregate costs'!AW$23,'2a Aggregate costs'!AW65, '2a Aggregate costs'!AW103)*'3a Demand'!$C$10+'2a Aggregate costs'!AW$24)</f>
        <v>-</v>
      </c>
      <c r="AW40" s="106" t="str">
        <f>IF('2a Aggregate costs'!AX$21="-","-",SUM('2a Aggregate costs'!AX$21,'2a Aggregate costs'!AX$22,'2a Aggregate costs'!AX$23,'2a Aggregate costs'!AX65, '2a Aggregate costs'!AX103)*'3a Demand'!$C$10+'2a Aggregate costs'!AX$24)</f>
        <v>-</v>
      </c>
      <c r="AX40" s="106" t="str">
        <f>IF('2a Aggregate costs'!AY$21="-","-",SUM('2a Aggregate costs'!AY$21,'2a Aggregate costs'!AY$22,'2a Aggregate costs'!AY$23,'2a Aggregate costs'!AY65, '2a Aggregate costs'!AY103)*'3a Demand'!$C$10+'2a Aggregate costs'!AY$24)</f>
        <v>-</v>
      </c>
      <c r="AY40" s="106" t="str">
        <f>IF('2a Aggregate costs'!AZ$21="-","-",SUM('2a Aggregate costs'!AZ$21,'2a Aggregate costs'!AZ$22,'2a Aggregate costs'!AZ$23,'2a Aggregate costs'!AZ65, '2a Aggregate costs'!AZ103)*'3a Demand'!$C$10+'2a Aggregate costs'!AZ$24)</f>
        <v>-</v>
      </c>
      <c r="AZ40" s="106" t="str">
        <f>IF('2a Aggregate costs'!BA$21="-","-",SUM('2a Aggregate costs'!BA$21,'2a Aggregate costs'!BA$22,'2a Aggregate costs'!BA$23,'2a Aggregate costs'!BA65, '2a Aggregate costs'!BA103)*'3a Demand'!$C$10+'2a Aggregate costs'!BA$24)</f>
        <v>-</v>
      </c>
      <c r="BA40" s="106" t="str">
        <f>IF('2a Aggregate costs'!BB$21="-","-",SUM('2a Aggregate costs'!BB$21,'2a Aggregate costs'!BB$22,'2a Aggregate costs'!BB$23,'2a Aggregate costs'!BB65, '2a Aggregate costs'!BB103)*'3a Demand'!$C$10+'2a Aggregate costs'!BB$24)</f>
        <v>-</v>
      </c>
      <c r="BB40" s="106" t="str">
        <f>IF('2a Aggregate costs'!BC$21="-","-",SUM('2a Aggregate costs'!BC$21,'2a Aggregate costs'!BC$22,'2a Aggregate costs'!BC$23,'2a Aggregate costs'!BC65, '2a Aggregate costs'!BC103)*'3a Demand'!$C$10+'2a Aggregate costs'!BC$24)</f>
        <v>-</v>
      </c>
      <c r="BC40" s="106" t="str">
        <f>IF('2a Aggregate costs'!BD$21="-","-",SUM('2a Aggregate costs'!BD$21,'2a Aggregate costs'!BD$22,'2a Aggregate costs'!BD$23,'2a Aggregate costs'!BD65, '2a Aggregate costs'!BD103)*'3a Demand'!$C$10+'2a Aggregate costs'!BD$24)</f>
        <v>-</v>
      </c>
      <c r="BD40" s="106" t="str">
        <f>IF('2a Aggregate costs'!BE$21="-","-",SUM('2a Aggregate costs'!BE$21,'2a Aggregate costs'!BE$22,'2a Aggregate costs'!BE$23,'2a Aggregate costs'!BE65, '2a Aggregate costs'!BE103)*'3a Demand'!$C$10+'2a Aggregate costs'!BE$24)</f>
        <v>-</v>
      </c>
      <c r="BE40" s="106" t="str">
        <f>IF('2a Aggregate costs'!BF$21="-","-",SUM('2a Aggregate costs'!BF$21,'2a Aggregate costs'!BF$22,'2a Aggregate costs'!BF$23,'2a Aggregate costs'!BF65, '2a Aggregate costs'!BF103)*'3a Demand'!$C$10+'2a Aggregate costs'!BF$24)</f>
        <v>-</v>
      </c>
    </row>
    <row r="41" spans="1:57" ht="12.75" customHeight="1">
      <c r="A41" s="14"/>
      <c r="B41" s="350"/>
      <c r="C41" s="108" t="s">
        <v>248</v>
      </c>
      <c r="D41" s="344"/>
      <c r="E41" s="371"/>
      <c r="F41" s="28"/>
      <c r="G41" s="106">
        <f>IF('2a Aggregate costs'!H$21="-","-",SUM('2a Aggregate costs'!H$21,'2a Aggregate costs'!H$22,'2a Aggregate costs'!H$23,'2a Aggregate costs'!H66, '2a Aggregate costs'!H104)*'3a Demand'!$C$10+'2a Aggregate costs'!H$24)</f>
        <v>90.560510430644129</v>
      </c>
      <c r="H41" s="106">
        <f>IF('2a Aggregate costs'!I$21="-","-",SUM('2a Aggregate costs'!I$21,'2a Aggregate costs'!I$22,'2a Aggregate costs'!I$23,'2a Aggregate costs'!I66, '2a Aggregate costs'!I104)*'3a Demand'!$C$10+'2a Aggregate costs'!I$24)</f>
        <v>90.533214038815714</v>
      </c>
      <c r="I41" s="106">
        <f>IF('2a Aggregate costs'!J$21="-","-",SUM('2a Aggregate costs'!J$21,'2a Aggregate costs'!J$22,'2a Aggregate costs'!J$23,'2a Aggregate costs'!J66, '2a Aggregate costs'!J104)*'3a Demand'!$C$10+'2a Aggregate costs'!J$24)</f>
        <v>110.92709802846761</v>
      </c>
      <c r="J41" s="106">
        <f>IF('2a Aggregate costs'!K$21="-","-",SUM('2a Aggregate costs'!K$21,'2a Aggregate costs'!K$22,'2a Aggregate costs'!K$23,'2a Aggregate costs'!K66, '2a Aggregate costs'!K104)*'3a Demand'!$C$10+'2a Aggregate costs'!K$24)</f>
        <v>110.82262372608236</v>
      </c>
      <c r="K41" s="106">
        <f>IF('2a Aggregate costs'!L$21="-","-",SUM('2a Aggregate costs'!L$21,'2a Aggregate costs'!L$22,'2a Aggregate costs'!L$23,'2a Aggregate costs'!L66, '2a Aggregate costs'!L104)*'3a Demand'!$C$10+'2a Aggregate costs'!L$24)</f>
        <v>118.08325320956132</v>
      </c>
      <c r="L41" s="106">
        <f>IF('2a Aggregate costs'!M$21="-","-",SUM('2a Aggregate costs'!M$21,'2a Aggregate costs'!M$22,'2a Aggregate costs'!M$23,'2a Aggregate costs'!M66, '2a Aggregate costs'!M104)*'3a Demand'!$C$10+'2a Aggregate costs'!M$24)</f>
        <v>118.50985442103671</v>
      </c>
      <c r="M41" s="106">
        <f>IF('2a Aggregate costs'!N$21="-","-",SUM('2a Aggregate costs'!N$21,'2a Aggregate costs'!N$22,'2a Aggregate costs'!N$23,'2a Aggregate costs'!N66, '2a Aggregate costs'!N104)*'3a Demand'!$C$10+'2a Aggregate costs'!N$24)</f>
        <v>137.29435574829762</v>
      </c>
      <c r="N41" s="106">
        <f>IF('2a Aggregate costs'!O$21="-","-",SUM('2a Aggregate costs'!O$21,'2a Aggregate costs'!O$22,'2a Aggregate costs'!O$23,'2a Aggregate costs'!O66, '2a Aggregate costs'!O104)*'3a Demand'!$C$10+'2a Aggregate costs'!O$24)</f>
        <v>137.38835935157988</v>
      </c>
      <c r="O41" s="84"/>
      <c r="P41" s="106">
        <f>IF('2a Aggregate costs'!Q$21="-","-",SUM('2a Aggregate costs'!Q$21,'2a Aggregate costs'!Q$22,'2a Aggregate costs'!Q$23,'2a Aggregate costs'!Q66, '2a Aggregate costs'!Q104)*'3a Demand'!$C$10+'2a Aggregate costs'!Q$24)</f>
        <v>137.38835935157988</v>
      </c>
      <c r="Q41" s="106">
        <f>IF('2a Aggregate costs'!R$21="-","-",SUM('2a Aggregate costs'!R$21,'2a Aggregate costs'!R$22,'2a Aggregate costs'!R$23,'2a Aggregate costs'!R66, '2a Aggregate costs'!R104)*'3a Demand'!$C$10+'2a Aggregate costs'!R$24)</f>
        <v>146.99116772286865</v>
      </c>
      <c r="R41" s="106">
        <f>IF('2a Aggregate costs'!S$21="-","-",SUM('2a Aggregate costs'!S$21,'2a Aggregate costs'!S$22,'2a Aggregate costs'!S$23,'2a Aggregate costs'!S66, '2a Aggregate costs'!S104)*'3a Demand'!$C$10+'2a Aggregate costs'!S$24)</f>
        <v>148.7985438101326</v>
      </c>
      <c r="S41" s="106">
        <f>IF('2a Aggregate costs'!T$21="-","-",SUM('2a Aggregate costs'!T$21,'2a Aggregate costs'!T$22,'2a Aggregate costs'!T$23,'2a Aggregate costs'!T66, '2a Aggregate costs'!T104)*'3a Demand'!$C$10+'2a Aggregate costs'!T$24)</f>
        <v>153.06895857505964</v>
      </c>
      <c r="T41" s="106">
        <f>IF('2a Aggregate costs'!U$21="-","-",SUM('2a Aggregate costs'!U$21,'2a Aggregate costs'!U$22,'2a Aggregate costs'!U$23,'2a Aggregate costs'!U66, '2a Aggregate costs'!U104)*'3a Demand'!$C$10+'2a Aggregate costs'!U$24)</f>
        <v>152.52598938275267</v>
      </c>
      <c r="U41" s="106">
        <f>IF('2a Aggregate costs'!V$21="-","-",SUM('2a Aggregate costs'!V$21,'2a Aggregate costs'!V$22,'2a Aggregate costs'!V$23,'2a Aggregate costs'!V66, '2a Aggregate costs'!V104)*'3a Demand'!$C$10+'2a Aggregate costs'!V$24)</f>
        <v>161.50353869695175</v>
      </c>
      <c r="V41" s="106">
        <f>IF('2a Aggregate costs'!W$21="-","-",SUM('2a Aggregate costs'!W$21,'2a Aggregate costs'!W$22,'2a Aggregate costs'!W$23,'2a Aggregate costs'!W66, '2a Aggregate costs'!W104)*'3a Demand'!$C$10+'2a Aggregate costs'!W$24)</f>
        <v>160.74512331138013</v>
      </c>
      <c r="W41" s="106">
        <f>IF('2a Aggregate costs'!X$21="-","-",SUM('2a Aggregate costs'!X$21,'2a Aggregate costs'!X$22,'2a Aggregate costs'!X$23,'2a Aggregate costs'!X66, '2a Aggregate costs'!X104)*'3a Demand'!$C$10+'2a Aggregate costs'!X$24)</f>
        <v>168.09461002757854</v>
      </c>
      <c r="X41" s="84"/>
      <c r="Y41" s="106">
        <f>IF('2a Aggregate costs'!Z$21="-","-",SUM('2a Aggregate costs'!Z$21,'2a Aggregate costs'!Z$22,'2a Aggregate costs'!Z$23,'2a Aggregate costs'!Z66, '2a Aggregate costs'!Z104)*'3a Demand'!$C$10+'2a Aggregate costs'!Z$24)</f>
        <v>166.52394009290668</v>
      </c>
      <c r="Z41" s="106">
        <f>IF('2a Aggregate costs'!AA$21="-","-",SUM('2a Aggregate costs'!AA$21,'2a Aggregate costs'!AA$22,'2a Aggregate costs'!AA$23,'2a Aggregate costs'!AA66, '2a Aggregate costs'!AA104)*'3a Demand'!$C$10+'2a Aggregate costs'!AA$24)</f>
        <v>166.52394009290668</v>
      </c>
      <c r="AA41" s="106">
        <f>IF('2a Aggregate costs'!AB$21="-","-",SUM('2a Aggregate costs'!AB$21,'2a Aggregate costs'!AB$22,'2a Aggregate costs'!AB$23,'2a Aggregate costs'!AB66, '2a Aggregate costs'!AB104)*'3a Demand'!$C$10+'2a Aggregate costs'!AB$24)</f>
        <v>185.67267687545436</v>
      </c>
      <c r="AB41" s="106">
        <f>IF('2a Aggregate costs'!AC$21="-","-",SUM('2a Aggregate costs'!AC$21,'2a Aggregate costs'!AC$22,'2a Aggregate costs'!AC$23,'2a Aggregate costs'!AC66, '2a Aggregate costs'!AC104)*'3a Demand'!$C$10+'2a Aggregate costs'!AC$24)</f>
        <v>185.67267687545436</v>
      </c>
      <c r="AC41" s="106">
        <f>IF('2a Aggregate costs'!AD$21="-","-",SUM('2a Aggregate costs'!AD$21,'2a Aggregate costs'!AD$22,'2a Aggregate costs'!AD$23,'2a Aggregate costs'!AD66, '2a Aggregate costs'!AD104)*'3a Demand'!$C$10+'2a Aggregate costs'!AD$24)</f>
        <v>187.94093798674146</v>
      </c>
      <c r="AD41" s="106">
        <f>IF('2a Aggregate costs'!AE$21="-","-",SUM('2a Aggregate costs'!AE$21,'2a Aggregate costs'!AE$22,'2a Aggregate costs'!AE$23,'2a Aggregate costs'!AE66, '2a Aggregate costs'!AE104)*'3a Demand'!$C$10+'2a Aggregate costs'!AE$24)</f>
        <v>187.94093798674146</v>
      </c>
      <c r="AE41" s="106">
        <f>IF('2a Aggregate costs'!AF$21="-","-",SUM('2a Aggregate costs'!AF$21,'2a Aggregate costs'!AF$22,'2a Aggregate costs'!AF$23,'2a Aggregate costs'!AF66, '2a Aggregate costs'!AF104)*'3a Demand'!$C$10+'2a Aggregate costs'!AF$24)</f>
        <v>215.13236545433622</v>
      </c>
      <c r="AF41" s="106">
        <f>IF('2a Aggregate costs'!AG$21="-","-",SUM('2a Aggregate costs'!AG$21,'2a Aggregate costs'!AG$22,'2a Aggregate costs'!AG$23,'2a Aggregate costs'!AG66, '2a Aggregate costs'!AG104)*'3a Demand'!$C$10+'2a Aggregate costs'!AG$24)</f>
        <v>215.13236545433622</v>
      </c>
      <c r="AG41" s="106">
        <f>IF('2a Aggregate costs'!AH$21="-","-",SUM('2a Aggregate costs'!AH$21,'2a Aggregate costs'!AH$22,'2a Aggregate costs'!AH$23,'2a Aggregate costs'!AH66, '2a Aggregate costs'!AH104)*'3a Demand'!$C$10+'2a Aggregate costs'!AH$24)</f>
        <v>213.56773217519097</v>
      </c>
      <c r="AH41" s="106">
        <f>IF('2a Aggregate costs'!AI$21="-","-",SUM('2a Aggregate costs'!AI$21,'2a Aggregate costs'!AI$22,'2a Aggregate costs'!AI$23,'2a Aggregate costs'!AI66, '2a Aggregate costs'!AI104)*'3a Demand'!$C$10+'2a Aggregate costs'!AI$24)</f>
        <v>213.56773217519097</v>
      </c>
      <c r="AI41" s="106">
        <f>IF('2a Aggregate costs'!AJ$21="-","-",SUM('2a Aggregate costs'!AJ$21,'2a Aggregate costs'!AJ$22,'2a Aggregate costs'!AJ$23,'2a Aggregate costs'!AJ66, '2a Aggregate costs'!AJ104)*'3a Demand'!$C$10+'2a Aggregate costs'!AJ$24)</f>
        <v>224.36104221095727</v>
      </c>
      <c r="AJ41" s="106" t="str">
        <f>IF('2a Aggregate costs'!AK$21="-","-",SUM('2a Aggregate costs'!AK$21,'2a Aggregate costs'!AK$22,'2a Aggregate costs'!AK$23,'2a Aggregate costs'!AK66, '2a Aggregate costs'!AK104)*'3a Demand'!$C$10+'2a Aggregate costs'!AK$24)</f>
        <v>-</v>
      </c>
      <c r="AK41" s="106" t="str">
        <f>IF('2a Aggregate costs'!AL$21="-","-",SUM('2a Aggregate costs'!AL$21,'2a Aggregate costs'!AL$22,'2a Aggregate costs'!AL$23,'2a Aggregate costs'!AL66, '2a Aggregate costs'!AL104)*'3a Demand'!$C$10+'2a Aggregate costs'!AL$24)</f>
        <v>-</v>
      </c>
      <c r="AL41" s="106" t="str">
        <f>IF('2a Aggregate costs'!AM$21="-","-",SUM('2a Aggregate costs'!AM$21,'2a Aggregate costs'!AM$22,'2a Aggregate costs'!AM$23,'2a Aggregate costs'!AM66, '2a Aggregate costs'!AM104)*'3a Demand'!$C$10+'2a Aggregate costs'!AM$24)</f>
        <v>-</v>
      </c>
      <c r="AM41" s="106" t="str">
        <f>IF('2a Aggregate costs'!AN$21="-","-",SUM('2a Aggregate costs'!AN$21,'2a Aggregate costs'!AN$22,'2a Aggregate costs'!AN$23,'2a Aggregate costs'!AN66, '2a Aggregate costs'!AN104)*'3a Demand'!$C$10+'2a Aggregate costs'!AN$24)</f>
        <v>-</v>
      </c>
      <c r="AN41" s="106" t="str">
        <f>IF('2a Aggregate costs'!AO$21="-","-",SUM('2a Aggregate costs'!AO$21,'2a Aggregate costs'!AO$22,'2a Aggregate costs'!AO$23,'2a Aggregate costs'!AO66, '2a Aggregate costs'!AO104)*'3a Demand'!$C$10+'2a Aggregate costs'!AO$24)</f>
        <v>-</v>
      </c>
      <c r="AO41" s="106" t="str">
        <f>IF('2a Aggregate costs'!AP$21="-","-",SUM('2a Aggregate costs'!AP$21,'2a Aggregate costs'!AP$22,'2a Aggregate costs'!AP$23,'2a Aggregate costs'!AP66, '2a Aggregate costs'!AP104)*'3a Demand'!$C$10+'2a Aggregate costs'!AP$24)</f>
        <v>-</v>
      </c>
      <c r="AP41" s="106" t="str">
        <f>IF('2a Aggregate costs'!AQ$21="-","-",SUM('2a Aggregate costs'!AQ$21,'2a Aggregate costs'!AQ$22,'2a Aggregate costs'!AQ$23,'2a Aggregate costs'!AQ66, '2a Aggregate costs'!AQ104)*'3a Demand'!$C$10+'2a Aggregate costs'!AQ$24)</f>
        <v>-</v>
      </c>
      <c r="AQ41" s="106" t="str">
        <f>IF('2a Aggregate costs'!AR$21="-","-",SUM('2a Aggregate costs'!AR$21,'2a Aggregate costs'!AR$22,'2a Aggregate costs'!AR$23,'2a Aggregate costs'!AR66, '2a Aggregate costs'!AR104)*'3a Demand'!$C$10+'2a Aggregate costs'!AR$24)</f>
        <v>-</v>
      </c>
      <c r="AR41" s="106" t="str">
        <f>IF('2a Aggregate costs'!AS$21="-","-",SUM('2a Aggregate costs'!AS$21,'2a Aggregate costs'!AS$22,'2a Aggregate costs'!AS$23,'2a Aggregate costs'!AS66, '2a Aggregate costs'!AS104)*'3a Demand'!$C$10+'2a Aggregate costs'!AS$24)</f>
        <v>-</v>
      </c>
      <c r="AS41" s="106" t="str">
        <f>IF('2a Aggregate costs'!AT$21="-","-",SUM('2a Aggregate costs'!AT$21,'2a Aggregate costs'!AT$22,'2a Aggregate costs'!AT$23,'2a Aggregate costs'!AT66, '2a Aggregate costs'!AT104)*'3a Demand'!$C$10+'2a Aggregate costs'!AT$24)</f>
        <v>-</v>
      </c>
      <c r="AT41" s="106" t="str">
        <f>IF('2a Aggregate costs'!AU$21="-","-",SUM('2a Aggregate costs'!AU$21,'2a Aggregate costs'!AU$22,'2a Aggregate costs'!AU$23,'2a Aggregate costs'!AU66, '2a Aggregate costs'!AU104)*'3a Demand'!$C$10+'2a Aggregate costs'!AU$24)</f>
        <v>-</v>
      </c>
      <c r="AU41" s="106" t="str">
        <f>IF('2a Aggregate costs'!AV$21="-","-",SUM('2a Aggregate costs'!AV$21,'2a Aggregate costs'!AV$22,'2a Aggregate costs'!AV$23,'2a Aggregate costs'!AV66, '2a Aggregate costs'!AV104)*'3a Demand'!$C$10+'2a Aggregate costs'!AV$24)</f>
        <v>-</v>
      </c>
      <c r="AV41" s="106" t="str">
        <f>IF('2a Aggregate costs'!AW$21="-","-",SUM('2a Aggregate costs'!AW$21,'2a Aggregate costs'!AW$22,'2a Aggregate costs'!AW$23,'2a Aggregate costs'!AW66, '2a Aggregate costs'!AW104)*'3a Demand'!$C$10+'2a Aggregate costs'!AW$24)</f>
        <v>-</v>
      </c>
      <c r="AW41" s="106" t="str">
        <f>IF('2a Aggregate costs'!AX$21="-","-",SUM('2a Aggregate costs'!AX$21,'2a Aggregate costs'!AX$22,'2a Aggregate costs'!AX$23,'2a Aggregate costs'!AX66, '2a Aggregate costs'!AX104)*'3a Demand'!$C$10+'2a Aggregate costs'!AX$24)</f>
        <v>-</v>
      </c>
      <c r="AX41" s="106" t="str">
        <f>IF('2a Aggregate costs'!AY$21="-","-",SUM('2a Aggregate costs'!AY$21,'2a Aggregate costs'!AY$22,'2a Aggregate costs'!AY$23,'2a Aggregate costs'!AY66, '2a Aggregate costs'!AY104)*'3a Demand'!$C$10+'2a Aggregate costs'!AY$24)</f>
        <v>-</v>
      </c>
      <c r="AY41" s="106" t="str">
        <f>IF('2a Aggregate costs'!AZ$21="-","-",SUM('2a Aggregate costs'!AZ$21,'2a Aggregate costs'!AZ$22,'2a Aggregate costs'!AZ$23,'2a Aggregate costs'!AZ66, '2a Aggregate costs'!AZ104)*'3a Demand'!$C$10+'2a Aggregate costs'!AZ$24)</f>
        <v>-</v>
      </c>
      <c r="AZ41" s="106" t="str">
        <f>IF('2a Aggregate costs'!BA$21="-","-",SUM('2a Aggregate costs'!BA$21,'2a Aggregate costs'!BA$22,'2a Aggregate costs'!BA$23,'2a Aggregate costs'!BA66, '2a Aggregate costs'!BA104)*'3a Demand'!$C$10+'2a Aggregate costs'!BA$24)</f>
        <v>-</v>
      </c>
      <c r="BA41" s="106" t="str">
        <f>IF('2a Aggregate costs'!BB$21="-","-",SUM('2a Aggregate costs'!BB$21,'2a Aggregate costs'!BB$22,'2a Aggregate costs'!BB$23,'2a Aggregate costs'!BB66, '2a Aggregate costs'!BB104)*'3a Demand'!$C$10+'2a Aggregate costs'!BB$24)</f>
        <v>-</v>
      </c>
      <c r="BB41" s="106" t="str">
        <f>IF('2a Aggregate costs'!BC$21="-","-",SUM('2a Aggregate costs'!BC$21,'2a Aggregate costs'!BC$22,'2a Aggregate costs'!BC$23,'2a Aggregate costs'!BC66, '2a Aggregate costs'!BC104)*'3a Demand'!$C$10+'2a Aggregate costs'!BC$24)</f>
        <v>-</v>
      </c>
      <c r="BC41" s="106" t="str">
        <f>IF('2a Aggregate costs'!BD$21="-","-",SUM('2a Aggregate costs'!BD$21,'2a Aggregate costs'!BD$22,'2a Aggregate costs'!BD$23,'2a Aggregate costs'!BD66, '2a Aggregate costs'!BD104)*'3a Demand'!$C$10+'2a Aggregate costs'!BD$24)</f>
        <v>-</v>
      </c>
      <c r="BD41" s="106" t="str">
        <f>IF('2a Aggregate costs'!BE$21="-","-",SUM('2a Aggregate costs'!BE$21,'2a Aggregate costs'!BE$22,'2a Aggregate costs'!BE$23,'2a Aggregate costs'!BE66, '2a Aggregate costs'!BE104)*'3a Demand'!$C$10+'2a Aggregate costs'!BE$24)</f>
        <v>-</v>
      </c>
      <c r="BE41" s="106" t="str">
        <f>IF('2a Aggregate costs'!BF$21="-","-",SUM('2a Aggregate costs'!BF$21,'2a Aggregate costs'!BF$22,'2a Aggregate costs'!BF$23,'2a Aggregate costs'!BF66, '2a Aggregate costs'!BF104)*'3a Demand'!$C$10+'2a Aggregate costs'!BF$24)</f>
        <v>-</v>
      </c>
    </row>
    <row r="42" spans="1:57" ht="12.75" customHeight="1">
      <c r="A42" s="14"/>
      <c r="B42" s="370"/>
      <c r="C42" s="108" t="s">
        <v>249</v>
      </c>
      <c r="D42" s="344"/>
      <c r="E42" s="371"/>
      <c r="F42" s="28"/>
      <c r="G42" s="106">
        <f>IF('2a Aggregate costs'!H$21="-","-",SUM('2a Aggregate costs'!H$21,'2a Aggregate costs'!H$22,'2a Aggregate costs'!H$23,'2a Aggregate costs'!H67, '2a Aggregate costs'!H105)*'3a Demand'!$C$10+'2a Aggregate costs'!H$24)</f>
        <v>90.563452996014576</v>
      </c>
      <c r="H42" s="106">
        <f>IF('2a Aggregate costs'!I$21="-","-",SUM('2a Aggregate costs'!I$21,'2a Aggregate costs'!I$22,'2a Aggregate costs'!I$23,'2a Aggregate costs'!I67, '2a Aggregate costs'!I105)*'3a Demand'!$C$10+'2a Aggregate costs'!I$24)</f>
        <v>90.536109416050465</v>
      </c>
      <c r="I42" s="106">
        <f>IF('2a Aggregate costs'!J$21="-","-",SUM('2a Aggregate costs'!J$21,'2a Aggregate costs'!J$22,'2a Aggregate costs'!J$23,'2a Aggregate costs'!J67, '2a Aggregate costs'!J105)*'3a Demand'!$C$10+'2a Aggregate costs'!J$24)</f>
        <v>110.93006289475601</v>
      </c>
      <c r="J42" s="106">
        <f>IF('2a Aggregate costs'!K$21="-","-",SUM('2a Aggregate costs'!K$21,'2a Aggregate costs'!K$22,'2a Aggregate costs'!K$23,'2a Aggregate costs'!K67, '2a Aggregate costs'!K105)*'3a Demand'!$C$10+'2a Aggregate costs'!K$24)</f>
        <v>110.82571704124992</v>
      </c>
      <c r="K42" s="106">
        <f>IF('2a Aggregate costs'!L$21="-","-",SUM('2a Aggregate costs'!L$21,'2a Aggregate costs'!L$22,'2a Aggregate costs'!L$23,'2a Aggregate costs'!L67, '2a Aggregate costs'!L105)*'3a Demand'!$C$10+'2a Aggregate costs'!L$24)</f>
        <v>118.08640220440191</v>
      </c>
      <c r="L42" s="106">
        <f>IF('2a Aggregate costs'!M$21="-","-",SUM('2a Aggregate costs'!M$21,'2a Aggregate costs'!M$22,'2a Aggregate costs'!M$23,'2a Aggregate costs'!M67, '2a Aggregate costs'!M105)*'3a Demand'!$C$10+'2a Aggregate costs'!M$24)</f>
        <v>118.51294599756027</v>
      </c>
      <c r="M42" s="106">
        <f>IF('2a Aggregate costs'!N$21="-","-",SUM('2a Aggregate costs'!N$21,'2a Aggregate costs'!N$22,'2a Aggregate costs'!N$23,'2a Aggregate costs'!N67, '2a Aggregate costs'!N105)*'3a Demand'!$C$10+'2a Aggregate costs'!N$24)</f>
        <v>137.29258493285312</v>
      </c>
      <c r="N42" s="106">
        <f>IF('2a Aggregate costs'!O$21="-","-",SUM('2a Aggregate costs'!O$21,'2a Aggregate costs'!O$22,'2a Aggregate costs'!O$23,'2a Aggregate costs'!O67, '2a Aggregate costs'!O105)*'3a Demand'!$C$10+'2a Aggregate costs'!O$24)</f>
        <v>137.38654959834642</v>
      </c>
      <c r="O42" s="84"/>
      <c r="P42" s="106">
        <f>IF('2a Aggregate costs'!Q$21="-","-",SUM('2a Aggregate costs'!Q$21,'2a Aggregate costs'!Q$22,'2a Aggregate costs'!Q$23,'2a Aggregate costs'!Q67, '2a Aggregate costs'!Q105)*'3a Demand'!$C$10+'2a Aggregate costs'!Q$24)</f>
        <v>137.38654959834642</v>
      </c>
      <c r="Q42" s="106">
        <f>IF('2a Aggregate costs'!R$21="-","-",SUM('2a Aggregate costs'!R$21,'2a Aggregate costs'!R$22,'2a Aggregate costs'!R$23,'2a Aggregate costs'!R67, '2a Aggregate costs'!R105)*'3a Demand'!$C$10+'2a Aggregate costs'!R$24)</f>
        <v>146.98954234980852</v>
      </c>
      <c r="R42" s="106">
        <f>IF('2a Aggregate costs'!S$21="-","-",SUM('2a Aggregate costs'!S$21,'2a Aggregate costs'!S$22,'2a Aggregate costs'!S$23,'2a Aggregate costs'!S67, '2a Aggregate costs'!S105)*'3a Demand'!$C$10+'2a Aggregate costs'!S$24)</f>
        <v>148.79160549110014</v>
      </c>
      <c r="S42" s="106">
        <f>IF('2a Aggregate costs'!T$21="-","-",SUM('2a Aggregate costs'!T$21,'2a Aggregate costs'!T$22,'2a Aggregate costs'!T$23,'2a Aggregate costs'!T67, '2a Aggregate costs'!T105)*'3a Demand'!$C$10+'2a Aggregate costs'!T$24)</f>
        <v>153.06114525270391</v>
      </c>
      <c r="T42" s="106">
        <f>IF('2a Aggregate costs'!U$21="-","-",SUM('2a Aggregate costs'!U$21,'2a Aggregate costs'!U$22,'2a Aggregate costs'!U$23,'2a Aggregate costs'!U67, '2a Aggregate costs'!U105)*'3a Demand'!$C$10+'2a Aggregate costs'!U$24)</f>
        <v>152.52962101673523</v>
      </c>
      <c r="U42" s="106">
        <f>IF('2a Aggregate costs'!V$21="-","-",SUM('2a Aggregate costs'!V$21,'2a Aggregate costs'!V$22,'2a Aggregate costs'!V$23,'2a Aggregate costs'!V67, '2a Aggregate costs'!V105)*'3a Demand'!$C$10+'2a Aggregate costs'!V$24)</f>
        <v>161.50696522673715</v>
      </c>
      <c r="V42" s="106">
        <f>IF('2a Aggregate costs'!W$21="-","-",SUM('2a Aggregate costs'!W$21,'2a Aggregate costs'!W$22,'2a Aggregate costs'!W$23,'2a Aggregate costs'!W67, '2a Aggregate costs'!W105)*'3a Demand'!$C$10+'2a Aggregate costs'!W$24)</f>
        <v>160.76007965978201</v>
      </c>
      <c r="W42" s="106">
        <f>IF('2a Aggregate costs'!X$21="-","-",SUM('2a Aggregate costs'!X$21,'2a Aggregate costs'!X$22,'2a Aggregate costs'!X$23,'2a Aggregate costs'!X67, '2a Aggregate costs'!X105)*'3a Demand'!$C$10+'2a Aggregate costs'!X$24)</f>
        <v>168.09955111387231</v>
      </c>
      <c r="X42" s="84"/>
      <c r="Y42" s="106">
        <f>IF('2a Aggregate costs'!Z$21="-","-",SUM('2a Aggregate costs'!Z$21,'2a Aggregate costs'!Z$22,'2a Aggregate costs'!Z$23,'2a Aggregate costs'!Z67, '2a Aggregate costs'!Z105)*'3a Demand'!$C$10+'2a Aggregate costs'!Z$24)</f>
        <v>166.51771596407809</v>
      </c>
      <c r="Z42" s="106">
        <f>IF('2a Aggregate costs'!AA$21="-","-",SUM('2a Aggregate costs'!AA$21,'2a Aggregate costs'!AA$22,'2a Aggregate costs'!AA$23,'2a Aggregate costs'!AA67, '2a Aggregate costs'!AA105)*'3a Demand'!$C$10+'2a Aggregate costs'!AA$24)</f>
        <v>166.51771596407809</v>
      </c>
      <c r="AA42" s="106">
        <f>IF('2a Aggregate costs'!AB$21="-","-",SUM('2a Aggregate costs'!AB$21,'2a Aggregate costs'!AB$22,'2a Aggregate costs'!AB$23,'2a Aggregate costs'!AB67, '2a Aggregate costs'!AB105)*'3a Demand'!$C$10+'2a Aggregate costs'!AB$24)</f>
        <v>185.66540785168505</v>
      </c>
      <c r="AB42" s="106">
        <f>IF('2a Aggregate costs'!AC$21="-","-",SUM('2a Aggregate costs'!AC$21,'2a Aggregate costs'!AC$22,'2a Aggregate costs'!AC$23,'2a Aggregate costs'!AC67, '2a Aggregate costs'!AC105)*'3a Demand'!$C$10+'2a Aggregate costs'!AC$24)</f>
        <v>185.66540785168505</v>
      </c>
      <c r="AC42" s="106">
        <f>IF('2a Aggregate costs'!AD$21="-","-",SUM('2a Aggregate costs'!AD$21,'2a Aggregate costs'!AD$22,'2a Aggregate costs'!AD$23,'2a Aggregate costs'!AD67, '2a Aggregate costs'!AD105)*'3a Demand'!$C$10+'2a Aggregate costs'!AD$24)</f>
        <v>187.93368740564765</v>
      </c>
      <c r="AD42" s="106">
        <f>IF('2a Aggregate costs'!AE$21="-","-",SUM('2a Aggregate costs'!AE$21,'2a Aggregate costs'!AE$22,'2a Aggregate costs'!AE$23,'2a Aggregate costs'!AE67, '2a Aggregate costs'!AE105)*'3a Demand'!$C$10+'2a Aggregate costs'!AE$24)</f>
        <v>187.93368740564765</v>
      </c>
      <c r="AE42" s="106">
        <f>IF('2a Aggregate costs'!AF$21="-","-",SUM('2a Aggregate costs'!AF$21,'2a Aggregate costs'!AF$22,'2a Aggregate costs'!AF$23,'2a Aggregate costs'!AF67, '2a Aggregate costs'!AF105)*'3a Demand'!$C$10+'2a Aggregate costs'!AF$24)</f>
        <v>215.11682788720199</v>
      </c>
      <c r="AF42" s="106">
        <f>IF('2a Aggregate costs'!AG$21="-","-",SUM('2a Aggregate costs'!AG$21,'2a Aggregate costs'!AG$22,'2a Aggregate costs'!AG$23,'2a Aggregate costs'!AG67, '2a Aggregate costs'!AG105)*'3a Demand'!$C$10+'2a Aggregate costs'!AG$24)</f>
        <v>215.11682788720199</v>
      </c>
      <c r="AG42" s="106">
        <f>IF('2a Aggregate costs'!AH$21="-","-",SUM('2a Aggregate costs'!AH$21,'2a Aggregate costs'!AH$22,'2a Aggregate costs'!AH$23,'2a Aggregate costs'!AH67, '2a Aggregate costs'!AH105)*'3a Demand'!$C$10+'2a Aggregate costs'!AH$24)</f>
        <v>213.55359587463542</v>
      </c>
      <c r="AH42" s="106">
        <f>IF('2a Aggregate costs'!AI$21="-","-",SUM('2a Aggregate costs'!AI$21,'2a Aggregate costs'!AI$22,'2a Aggregate costs'!AI$23,'2a Aggregate costs'!AI67, '2a Aggregate costs'!AI105)*'3a Demand'!$C$10+'2a Aggregate costs'!AI$24)</f>
        <v>213.55359587463542</v>
      </c>
      <c r="AI42" s="106">
        <f>IF('2a Aggregate costs'!AJ$21="-","-",SUM('2a Aggregate costs'!AJ$21,'2a Aggregate costs'!AJ$22,'2a Aggregate costs'!AJ$23,'2a Aggregate costs'!AJ67, '2a Aggregate costs'!AJ105)*'3a Demand'!$C$10+'2a Aggregate costs'!AJ$24)</f>
        <v>224.18334457250887</v>
      </c>
      <c r="AJ42" s="106" t="str">
        <f>IF('2a Aggregate costs'!AK$21="-","-",SUM('2a Aggregate costs'!AK$21,'2a Aggregate costs'!AK$22,'2a Aggregate costs'!AK$23,'2a Aggregate costs'!AK67, '2a Aggregate costs'!AK105)*'3a Demand'!$C$10+'2a Aggregate costs'!AK$24)</f>
        <v>-</v>
      </c>
      <c r="AK42" s="106" t="str">
        <f>IF('2a Aggregate costs'!AL$21="-","-",SUM('2a Aggregate costs'!AL$21,'2a Aggregate costs'!AL$22,'2a Aggregate costs'!AL$23,'2a Aggregate costs'!AL67, '2a Aggregate costs'!AL105)*'3a Demand'!$C$10+'2a Aggregate costs'!AL$24)</f>
        <v>-</v>
      </c>
      <c r="AL42" s="106" t="str">
        <f>IF('2a Aggregate costs'!AM$21="-","-",SUM('2a Aggregate costs'!AM$21,'2a Aggregate costs'!AM$22,'2a Aggregate costs'!AM$23,'2a Aggregate costs'!AM67, '2a Aggregate costs'!AM105)*'3a Demand'!$C$10+'2a Aggregate costs'!AM$24)</f>
        <v>-</v>
      </c>
      <c r="AM42" s="106" t="str">
        <f>IF('2a Aggregate costs'!AN$21="-","-",SUM('2a Aggregate costs'!AN$21,'2a Aggregate costs'!AN$22,'2a Aggregate costs'!AN$23,'2a Aggregate costs'!AN67, '2a Aggregate costs'!AN105)*'3a Demand'!$C$10+'2a Aggregate costs'!AN$24)</f>
        <v>-</v>
      </c>
      <c r="AN42" s="106" t="str">
        <f>IF('2a Aggregate costs'!AO$21="-","-",SUM('2a Aggregate costs'!AO$21,'2a Aggregate costs'!AO$22,'2a Aggregate costs'!AO$23,'2a Aggregate costs'!AO67, '2a Aggregate costs'!AO105)*'3a Demand'!$C$10+'2a Aggregate costs'!AO$24)</f>
        <v>-</v>
      </c>
      <c r="AO42" s="106" t="str">
        <f>IF('2a Aggregate costs'!AP$21="-","-",SUM('2a Aggregate costs'!AP$21,'2a Aggregate costs'!AP$22,'2a Aggregate costs'!AP$23,'2a Aggregate costs'!AP67, '2a Aggregate costs'!AP105)*'3a Demand'!$C$10+'2a Aggregate costs'!AP$24)</f>
        <v>-</v>
      </c>
      <c r="AP42" s="106" t="str">
        <f>IF('2a Aggregate costs'!AQ$21="-","-",SUM('2a Aggregate costs'!AQ$21,'2a Aggregate costs'!AQ$22,'2a Aggregate costs'!AQ$23,'2a Aggregate costs'!AQ67, '2a Aggregate costs'!AQ105)*'3a Demand'!$C$10+'2a Aggregate costs'!AQ$24)</f>
        <v>-</v>
      </c>
      <c r="AQ42" s="106" t="str">
        <f>IF('2a Aggregate costs'!AR$21="-","-",SUM('2a Aggregate costs'!AR$21,'2a Aggregate costs'!AR$22,'2a Aggregate costs'!AR$23,'2a Aggregate costs'!AR67, '2a Aggregate costs'!AR105)*'3a Demand'!$C$10+'2a Aggregate costs'!AR$24)</f>
        <v>-</v>
      </c>
      <c r="AR42" s="106" t="str">
        <f>IF('2a Aggregate costs'!AS$21="-","-",SUM('2a Aggregate costs'!AS$21,'2a Aggregate costs'!AS$22,'2a Aggregate costs'!AS$23,'2a Aggregate costs'!AS67, '2a Aggregate costs'!AS105)*'3a Demand'!$C$10+'2a Aggregate costs'!AS$24)</f>
        <v>-</v>
      </c>
      <c r="AS42" s="106" t="str">
        <f>IF('2a Aggregate costs'!AT$21="-","-",SUM('2a Aggregate costs'!AT$21,'2a Aggregate costs'!AT$22,'2a Aggregate costs'!AT$23,'2a Aggregate costs'!AT67, '2a Aggregate costs'!AT105)*'3a Demand'!$C$10+'2a Aggregate costs'!AT$24)</f>
        <v>-</v>
      </c>
      <c r="AT42" s="106" t="str">
        <f>IF('2a Aggregate costs'!AU$21="-","-",SUM('2a Aggregate costs'!AU$21,'2a Aggregate costs'!AU$22,'2a Aggregate costs'!AU$23,'2a Aggregate costs'!AU67, '2a Aggregate costs'!AU105)*'3a Demand'!$C$10+'2a Aggregate costs'!AU$24)</f>
        <v>-</v>
      </c>
      <c r="AU42" s="106" t="str">
        <f>IF('2a Aggregate costs'!AV$21="-","-",SUM('2a Aggregate costs'!AV$21,'2a Aggregate costs'!AV$22,'2a Aggregate costs'!AV$23,'2a Aggregate costs'!AV67, '2a Aggregate costs'!AV105)*'3a Demand'!$C$10+'2a Aggregate costs'!AV$24)</f>
        <v>-</v>
      </c>
      <c r="AV42" s="106" t="str">
        <f>IF('2a Aggregate costs'!AW$21="-","-",SUM('2a Aggregate costs'!AW$21,'2a Aggregate costs'!AW$22,'2a Aggregate costs'!AW$23,'2a Aggregate costs'!AW67, '2a Aggregate costs'!AW105)*'3a Demand'!$C$10+'2a Aggregate costs'!AW$24)</f>
        <v>-</v>
      </c>
      <c r="AW42" s="106" t="str">
        <f>IF('2a Aggregate costs'!AX$21="-","-",SUM('2a Aggregate costs'!AX$21,'2a Aggregate costs'!AX$22,'2a Aggregate costs'!AX$23,'2a Aggregate costs'!AX67, '2a Aggregate costs'!AX105)*'3a Demand'!$C$10+'2a Aggregate costs'!AX$24)</f>
        <v>-</v>
      </c>
      <c r="AX42" s="106" t="str">
        <f>IF('2a Aggregate costs'!AY$21="-","-",SUM('2a Aggregate costs'!AY$21,'2a Aggregate costs'!AY$22,'2a Aggregate costs'!AY$23,'2a Aggregate costs'!AY67, '2a Aggregate costs'!AY105)*'3a Demand'!$C$10+'2a Aggregate costs'!AY$24)</f>
        <v>-</v>
      </c>
      <c r="AY42" s="106" t="str">
        <f>IF('2a Aggregate costs'!AZ$21="-","-",SUM('2a Aggregate costs'!AZ$21,'2a Aggregate costs'!AZ$22,'2a Aggregate costs'!AZ$23,'2a Aggregate costs'!AZ67, '2a Aggregate costs'!AZ105)*'3a Demand'!$C$10+'2a Aggregate costs'!AZ$24)</f>
        <v>-</v>
      </c>
      <c r="AZ42" s="106" t="str">
        <f>IF('2a Aggregate costs'!BA$21="-","-",SUM('2a Aggregate costs'!BA$21,'2a Aggregate costs'!BA$22,'2a Aggregate costs'!BA$23,'2a Aggregate costs'!BA67, '2a Aggregate costs'!BA105)*'3a Demand'!$C$10+'2a Aggregate costs'!BA$24)</f>
        <v>-</v>
      </c>
      <c r="BA42" s="106" t="str">
        <f>IF('2a Aggregate costs'!BB$21="-","-",SUM('2a Aggregate costs'!BB$21,'2a Aggregate costs'!BB$22,'2a Aggregate costs'!BB$23,'2a Aggregate costs'!BB67, '2a Aggregate costs'!BB105)*'3a Demand'!$C$10+'2a Aggregate costs'!BB$24)</f>
        <v>-</v>
      </c>
      <c r="BB42" s="106" t="str">
        <f>IF('2a Aggregate costs'!BC$21="-","-",SUM('2a Aggregate costs'!BC$21,'2a Aggregate costs'!BC$22,'2a Aggregate costs'!BC$23,'2a Aggregate costs'!BC67, '2a Aggregate costs'!BC105)*'3a Demand'!$C$10+'2a Aggregate costs'!BC$24)</f>
        <v>-</v>
      </c>
      <c r="BC42" s="106" t="str">
        <f>IF('2a Aggregate costs'!BD$21="-","-",SUM('2a Aggregate costs'!BD$21,'2a Aggregate costs'!BD$22,'2a Aggregate costs'!BD$23,'2a Aggregate costs'!BD67, '2a Aggregate costs'!BD105)*'3a Demand'!$C$10+'2a Aggregate costs'!BD$24)</f>
        <v>-</v>
      </c>
      <c r="BD42" s="106" t="str">
        <f>IF('2a Aggregate costs'!BE$21="-","-",SUM('2a Aggregate costs'!BE$21,'2a Aggregate costs'!BE$22,'2a Aggregate costs'!BE$23,'2a Aggregate costs'!BE67, '2a Aggregate costs'!BE105)*'3a Demand'!$C$10+'2a Aggregate costs'!BE$24)</f>
        <v>-</v>
      </c>
      <c r="BE42" s="106" t="str">
        <f>IF('2a Aggregate costs'!BF$21="-","-",SUM('2a Aggregate costs'!BF$21,'2a Aggregate costs'!BF$22,'2a Aggregate costs'!BF$23,'2a Aggregate costs'!BF67, '2a Aggregate costs'!BF105)*'3a Demand'!$C$10+'2a Aggregate costs'!BF$24)</f>
        <v>-</v>
      </c>
    </row>
    <row r="43" spans="1:57" ht="12.75" customHeight="1">
      <c r="A43" s="14"/>
      <c r="B43" s="218" t="s">
        <v>251</v>
      </c>
      <c r="C43" s="143"/>
      <c r="D43" s="344"/>
      <c r="E43" s="371"/>
      <c r="F43" s="28"/>
      <c r="G43" s="106">
        <f>IF('2a Aggregate costs'!H$27="-","-",'2a Aggregate costs'!H27*'3a Demand'!$C$11+'2a Aggregate costs'!H28+'2a Aggregate costs'!H29)</f>
        <v>21.926269106402124</v>
      </c>
      <c r="H43" s="106">
        <f>IF('2a Aggregate costs'!I$15="-","-",'2a Aggregate costs'!I27*'3a Demand'!$C$11+'2a Aggregate costs'!I28+'2a Aggregate costs'!I29)</f>
        <v>21.926269106402124</v>
      </c>
      <c r="I43" s="106">
        <f>IF('2a Aggregate costs'!J$15="-","-",'2a Aggregate costs'!J27*'3a Demand'!$C$11+'2a Aggregate costs'!J28+'2a Aggregate costs'!J29)</f>
        <v>22.64764819235609</v>
      </c>
      <c r="J43" s="106">
        <f>IF('2a Aggregate costs'!K$15="-","-",'2a Aggregate costs'!K27*'3a Demand'!$C$11+'2a Aggregate costs'!K28+'2a Aggregate costs'!K29)</f>
        <v>22.505107470829557</v>
      </c>
      <c r="K43" s="106">
        <f>IF('2a Aggregate costs'!L$15="-","-",'2a Aggregate costs'!L27*'3a Demand'!$C$11+'2a Aggregate costs'!L28+'2a Aggregate costs'!L29)</f>
        <v>19.106297226763825</v>
      </c>
      <c r="L43" s="106">
        <f>IF('2a Aggregate costs'!M$15="-","-",'2a Aggregate costs'!M27*'3a Demand'!$C$11+'2a Aggregate costs'!M28+'2a Aggregate costs'!M29)</f>
        <v>19.106297226763825</v>
      </c>
      <c r="M43" s="106">
        <f>IF('2a Aggregate costs'!N$15="-","-",'2a Aggregate costs'!N27*'3a Demand'!$C$11+'2a Aggregate costs'!N28+'2a Aggregate costs'!N29)</f>
        <v>20.852393125569616</v>
      </c>
      <c r="N43" s="106">
        <f>IF('2a Aggregate costs'!O$15="-","-",'2a Aggregate costs'!O27*'3a Demand'!$C$11+'2a Aggregate costs'!O28+'2a Aggregate costs'!O29)</f>
        <v>20.849370287873604</v>
      </c>
      <c r="O43" s="28"/>
      <c r="P43" s="106">
        <f>IF('2a Aggregate costs'!Q$15="-","-",'2a Aggregate costs'!Q27*'3a Demand'!$C$11+'2a Aggregate costs'!Q28+'2a Aggregate costs'!Q29)</f>
        <v>20.849370287873604</v>
      </c>
      <c r="Q43" s="106">
        <f>IF('2a Aggregate costs'!R$15="-","-",'2a Aggregate costs'!R27*'3a Demand'!$C$11+'2a Aggregate costs'!R28+'2a Aggregate costs'!R29)</f>
        <v>21.503193401206047</v>
      </c>
      <c r="R43" s="106">
        <f>IF('2a Aggregate costs'!S$15="-","-",'2a Aggregate costs'!S27*'3a Demand'!$C$11+'2a Aggregate costs'!S28+'2a Aggregate costs'!S29)</f>
        <v>21.819481548965161</v>
      </c>
      <c r="S43" s="106">
        <f>IF('2a Aggregate costs'!T$15="-","-",'2a Aggregate costs'!T27*'3a Demand'!$C$11+'2a Aggregate costs'!T28+'2a Aggregate costs'!T29)</f>
        <v>25.256715910577427</v>
      </c>
      <c r="T43" s="106">
        <f>IF('2a Aggregate costs'!U$15="-","-",'2a Aggregate costs'!U27*'3a Demand'!$C$11+'2a Aggregate costs'!U28+'2a Aggregate costs'!U29)</f>
        <v>24.167303215101221</v>
      </c>
      <c r="U43" s="106">
        <f>IF('2a Aggregate costs'!V$15="-","-",'2a Aggregate costs'!V27*'3a Demand'!$C$11+'2a Aggregate costs'!V28+'2a Aggregate costs'!V29)</f>
        <v>23.962512789411701</v>
      </c>
      <c r="V43" s="106">
        <f>IF('2a Aggregate costs'!W$15="-","-",'2a Aggregate costs'!W27*'3a Demand'!$C$11+'2a Aggregate costs'!W28+'2a Aggregate costs'!W29)</f>
        <v>23.858648398084732</v>
      </c>
      <c r="W43" s="106">
        <f>IF('2a Aggregate costs'!X$15="-","-",'2a Aggregate costs'!X27*'3a Demand'!$C$11+'2a Aggregate costs'!X28+'2a Aggregate costs'!X29)</f>
        <v>33.366817904048837</v>
      </c>
      <c r="X43" s="28"/>
      <c r="Y43" s="106">
        <f>IF('2a Aggregate costs'!Z$15="-","-",'2a Aggregate costs'!Z27*'3a Demand'!$C$11+'2a Aggregate costs'!Z28+'2a Aggregate costs'!Z29)</f>
        <v>33.475871166766694</v>
      </c>
      <c r="Z43" s="106">
        <f>IF('2a Aggregate costs'!AA$15="-","-",'2a Aggregate costs'!AA27*'3a Demand'!$C$11+'2a Aggregate costs'!AA28+'2a Aggregate costs'!AA29)</f>
        <v>33.475871166766694</v>
      </c>
      <c r="AA43" s="106">
        <f>IF('2a Aggregate costs'!AB$15="-","-",'2a Aggregate costs'!AB27*'3a Demand'!$C$11+'2a Aggregate costs'!AB28+'2a Aggregate costs'!AB29)</f>
        <v>33.951682778351348</v>
      </c>
      <c r="AB43" s="106">
        <f>IF('2a Aggregate costs'!AC$15="-","-",'2a Aggregate costs'!AC27*'3a Demand'!$C$11+'2a Aggregate costs'!AC28+'2a Aggregate costs'!AC29)</f>
        <v>33.951682778351348</v>
      </c>
      <c r="AC43" s="106">
        <f>IF('2a Aggregate costs'!AD$15="-","-",'2a Aggregate costs'!AD27*'3a Demand'!$C$11+'2a Aggregate costs'!AD28+'2a Aggregate costs'!AD29)</f>
        <v>33.949548518894503</v>
      </c>
      <c r="AD43" s="106">
        <f>IF('2a Aggregate costs'!AE$15="-","-",'2a Aggregate costs'!AE27*'3a Demand'!$C$11+'2a Aggregate costs'!AE28+'2a Aggregate costs'!AE29)</f>
        <v>33.949548518894503</v>
      </c>
      <c r="AE43" s="106">
        <f>IF('2a Aggregate costs'!AF$15="-","-",'2a Aggregate costs'!AF27*'3a Demand'!$C$11+'2a Aggregate costs'!AF28+'2a Aggregate costs'!AF29)</f>
        <v>47.221804792101871</v>
      </c>
      <c r="AF43" s="106">
        <f>IF('2a Aggregate costs'!AG$15="-","-",'2a Aggregate costs'!AG27*'3a Demand'!$C$11+'2a Aggregate costs'!AG28+'2a Aggregate costs'!AG29)</f>
        <v>47.221804792101871</v>
      </c>
      <c r="AG43" s="106">
        <f>IF('2a Aggregate costs'!AH$15="-","-",'2a Aggregate costs'!AH27*'3a Demand'!$C$11+'2a Aggregate costs'!AH28+'2a Aggregate costs'!AH29)</f>
        <v>47.168940722773499</v>
      </c>
      <c r="AH43" s="106">
        <f>IF('2a Aggregate costs'!AI$15="-","-",'2a Aggregate costs'!AI27*'3a Demand'!$C$11+'2a Aggregate costs'!AI28+'2a Aggregate costs'!AI29)</f>
        <v>47.168940722773499</v>
      </c>
      <c r="AI43" s="106">
        <f>IF('2a Aggregate costs'!AJ$15="-","-",'2a Aggregate costs'!AJ27*'3a Demand'!$C$11+'2a Aggregate costs'!AJ28+'2a Aggregate costs'!AJ29)</f>
        <v>51.03838765892975</v>
      </c>
      <c r="AJ43" s="106" t="str">
        <f>IF('2a Aggregate costs'!AK$15="-","-",'2a Aggregate costs'!AK27*'3a Demand'!$C$11+'2a Aggregate costs'!AK28+'2a Aggregate costs'!AK29)</f>
        <v>-</v>
      </c>
      <c r="AK43" s="106" t="str">
        <f>IF('2a Aggregate costs'!AL$15="-","-",'2a Aggregate costs'!AL27*'3a Demand'!$C$11+'2a Aggregate costs'!AL28+'2a Aggregate costs'!AL29)</f>
        <v>-</v>
      </c>
      <c r="AL43" s="106" t="str">
        <f>IF('2a Aggregate costs'!AM$15="-","-",'2a Aggregate costs'!AM27*'3a Demand'!$C$11+'2a Aggregate costs'!AM28+'2a Aggregate costs'!AM29)</f>
        <v>-</v>
      </c>
      <c r="AM43" s="106" t="str">
        <f>IF('2a Aggregate costs'!AN$15="-","-",'2a Aggregate costs'!AN27*'3a Demand'!$C$11+'2a Aggregate costs'!AN28+'2a Aggregate costs'!AN29)</f>
        <v>-</v>
      </c>
      <c r="AN43" s="106" t="str">
        <f>IF('2a Aggregate costs'!AO$15="-","-",'2a Aggregate costs'!AO27*'3a Demand'!$C$11+'2a Aggregate costs'!AO28+'2a Aggregate costs'!AO29)</f>
        <v>-</v>
      </c>
      <c r="AO43" s="106" t="str">
        <f>IF('2a Aggregate costs'!AP$15="-","-",'2a Aggregate costs'!AP27*'3a Demand'!$C$11+'2a Aggregate costs'!AP28+'2a Aggregate costs'!AP29)</f>
        <v>-</v>
      </c>
      <c r="AP43" s="106" t="str">
        <f>IF('2a Aggregate costs'!AQ$15="-","-",'2a Aggregate costs'!AQ27*'3a Demand'!$C$11+'2a Aggregate costs'!AQ28+'2a Aggregate costs'!AQ29)</f>
        <v>-</v>
      </c>
      <c r="AQ43" s="106" t="str">
        <f>IF('2a Aggregate costs'!AR$15="-","-",'2a Aggregate costs'!AR27*'3a Demand'!$C$11+'2a Aggregate costs'!AR28+'2a Aggregate costs'!AR29)</f>
        <v>-</v>
      </c>
      <c r="AR43" s="106" t="str">
        <f>IF('2a Aggregate costs'!AS$15="-","-",'2a Aggregate costs'!AS27*'3a Demand'!$C$11+'2a Aggregate costs'!AS28+'2a Aggregate costs'!AS29)</f>
        <v>-</v>
      </c>
      <c r="AS43" s="106" t="str">
        <f>IF('2a Aggregate costs'!AT$15="-","-",'2a Aggregate costs'!AT27*'3a Demand'!$C$11+'2a Aggregate costs'!AT28+'2a Aggregate costs'!AT29)</f>
        <v>-</v>
      </c>
      <c r="AT43" s="106" t="str">
        <f>IF('2a Aggregate costs'!AU$15="-","-",'2a Aggregate costs'!AU27*'3a Demand'!$C$11+'2a Aggregate costs'!AU28+'2a Aggregate costs'!AU29)</f>
        <v>-</v>
      </c>
      <c r="AU43" s="106" t="str">
        <f>IF('2a Aggregate costs'!AV$15="-","-",'2a Aggregate costs'!AV27*'3a Demand'!$C$11+'2a Aggregate costs'!AV28+'2a Aggregate costs'!AV29)</f>
        <v>-</v>
      </c>
      <c r="AV43" s="106" t="str">
        <f>IF('2a Aggregate costs'!AW$15="-","-",'2a Aggregate costs'!AW27*'3a Demand'!$C$11+'2a Aggregate costs'!AW28+'2a Aggregate costs'!AW29)</f>
        <v>-</v>
      </c>
      <c r="AW43" s="106" t="str">
        <f>IF('2a Aggregate costs'!AX$15="-","-",'2a Aggregate costs'!AX27*'3a Demand'!$C$11+'2a Aggregate costs'!AX28+'2a Aggregate costs'!AX29)</f>
        <v>-</v>
      </c>
      <c r="AX43" s="106" t="str">
        <f>IF('2a Aggregate costs'!AY$15="-","-",'2a Aggregate costs'!AY27*'3a Demand'!$C$11+'2a Aggregate costs'!AY28+'2a Aggregate costs'!AY29)</f>
        <v>-</v>
      </c>
      <c r="AY43" s="106" t="str">
        <f>IF('2a Aggregate costs'!AZ$15="-","-",'2a Aggregate costs'!AZ27*'3a Demand'!$C$11+'2a Aggregate costs'!AZ28+'2a Aggregate costs'!AZ29)</f>
        <v>-</v>
      </c>
      <c r="AZ43" s="106" t="str">
        <f>IF('2a Aggregate costs'!BA$15="-","-",'2a Aggregate costs'!BA27*'3a Demand'!$C$11+'2a Aggregate costs'!BA28+'2a Aggregate costs'!BA29)</f>
        <v>-</v>
      </c>
      <c r="BA43" s="106" t="str">
        <f>IF('2a Aggregate costs'!BB$15="-","-",'2a Aggregate costs'!BB27*'3a Demand'!$C$11+'2a Aggregate costs'!BB28+'2a Aggregate costs'!BB29)</f>
        <v>-</v>
      </c>
      <c r="BB43" s="106" t="str">
        <f>IF('2a Aggregate costs'!BC$15="-","-",'2a Aggregate costs'!BC27*'3a Demand'!$C$11+'2a Aggregate costs'!BC28+'2a Aggregate costs'!BC29)</f>
        <v>-</v>
      </c>
      <c r="BC43" s="106" t="str">
        <f>IF('2a Aggregate costs'!BD$15="-","-",'2a Aggregate costs'!BD27*'3a Demand'!$C$11+'2a Aggregate costs'!BD28+'2a Aggregate costs'!BD29)</f>
        <v>-</v>
      </c>
      <c r="BD43" s="106" t="str">
        <f>IF('2a Aggregate costs'!BE$15="-","-",'2a Aggregate costs'!BE27*'3a Demand'!$C$11+'2a Aggregate costs'!BE28+'2a Aggregate costs'!BE29)</f>
        <v>-</v>
      </c>
      <c r="BE43" s="106" t="str">
        <f>IF('2a Aggregate costs'!BF$15="-","-",'2a Aggregate costs'!BF27*'3a Demand'!$C$11+'2a Aggregate costs'!BF28+'2a Aggregate costs'!BF29)</f>
        <v>-</v>
      </c>
    </row>
    <row r="44" spans="1:57">
      <c r="A44" s="14"/>
      <c r="B44" s="14"/>
      <c r="C44" s="14"/>
      <c r="D44" s="107"/>
      <c r="E44" s="107"/>
      <c r="F44" s="14"/>
      <c r="G44" s="14"/>
      <c r="H44" s="14"/>
      <c r="I44" s="14"/>
      <c r="J44" s="14"/>
      <c r="K44" s="14"/>
      <c r="L44" s="14"/>
      <c r="M44" s="14"/>
      <c r="N44" s="14"/>
      <c r="O44" s="14"/>
      <c r="P44" s="14"/>
      <c r="Q44" s="76"/>
      <c r="R44" s="14"/>
      <c r="S44" s="14"/>
      <c r="T44" s="14"/>
      <c r="U44" s="14"/>
      <c r="V44" s="14"/>
      <c r="W44" s="14"/>
      <c r="X44" s="14"/>
      <c r="Y44" s="14"/>
      <c r="Z44" s="14"/>
      <c r="AA44" s="14"/>
      <c r="AB44" s="14"/>
      <c r="AC44" s="14"/>
      <c r="AD44" s="14"/>
    </row>
    <row r="45" spans="1:57" s="85" customFormat="1">
      <c r="B45" s="86" t="s">
        <v>252</v>
      </c>
    </row>
    <row r="46" spans="1:57" s="14" customFormat="1"/>
    <row r="47" spans="1:57">
      <c r="A47" s="14"/>
      <c r="B47" s="362" t="s">
        <v>94</v>
      </c>
      <c r="C47" s="352" t="s">
        <v>253</v>
      </c>
      <c r="D47" s="355" t="s">
        <v>96</v>
      </c>
      <c r="E47" s="363"/>
      <c r="F47" s="84"/>
      <c r="G47" s="359" t="s">
        <v>97</v>
      </c>
      <c r="H47" s="360"/>
      <c r="I47" s="360"/>
      <c r="J47" s="360"/>
      <c r="K47" s="360"/>
      <c r="L47" s="360"/>
      <c r="M47" s="360"/>
      <c r="N47" s="361"/>
      <c r="O47" s="136"/>
      <c r="P47" s="229" t="s">
        <v>98</v>
      </c>
      <c r="Q47" s="230"/>
      <c r="R47" s="230"/>
      <c r="S47" s="230"/>
      <c r="T47" s="230"/>
      <c r="U47" s="230"/>
      <c r="V47" s="230"/>
      <c r="W47" s="230"/>
      <c r="X47" s="84"/>
      <c r="Y47" s="230"/>
      <c r="Z47" s="230"/>
      <c r="AA47" s="230"/>
      <c r="AB47" s="230"/>
      <c r="AC47" s="231"/>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1"/>
    </row>
    <row r="48" spans="1:57" ht="12.75" customHeight="1">
      <c r="A48" s="14"/>
      <c r="B48" s="362"/>
      <c r="C48" s="353"/>
      <c r="D48" s="355"/>
      <c r="E48" s="364"/>
      <c r="F48" s="84"/>
      <c r="G48" s="356" t="s">
        <v>99</v>
      </c>
      <c r="H48" s="357"/>
      <c r="I48" s="357"/>
      <c r="J48" s="357"/>
      <c r="K48" s="357"/>
      <c r="L48" s="357"/>
      <c r="M48" s="357"/>
      <c r="N48" s="358"/>
      <c r="O48" s="136"/>
      <c r="P48" s="232" t="s">
        <v>100</v>
      </c>
      <c r="Q48" s="233"/>
      <c r="R48" s="233"/>
      <c r="S48" s="233"/>
      <c r="T48" s="233"/>
      <c r="U48" s="233"/>
      <c r="V48" s="233"/>
      <c r="W48" s="233"/>
      <c r="X48" s="84"/>
      <c r="Y48" s="233"/>
      <c r="Z48" s="233"/>
      <c r="AA48" s="233"/>
      <c r="AB48" s="233"/>
      <c r="AC48" s="234"/>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4"/>
    </row>
    <row r="49" spans="1:57" ht="25.5" customHeight="1">
      <c r="A49" s="14"/>
      <c r="B49" s="362"/>
      <c r="C49" s="353"/>
      <c r="D49" s="355"/>
      <c r="E49" s="97" t="s">
        <v>101</v>
      </c>
      <c r="F49" s="84"/>
      <c r="G49" s="33" t="s">
        <v>102</v>
      </c>
      <c r="H49" s="33" t="s">
        <v>103</v>
      </c>
      <c r="I49" s="33" t="s">
        <v>104</v>
      </c>
      <c r="J49" s="33" t="s">
        <v>105</v>
      </c>
      <c r="K49" s="33" t="s">
        <v>106</v>
      </c>
      <c r="L49" s="34" t="s">
        <v>107</v>
      </c>
      <c r="M49" s="33" t="s">
        <v>108</v>
      </c>
      <c r="N49" s="33" t="s">
        <v>109</v>
      </c>
      <c r="O49" s="84"/>
      <c r="P49" s="29" t="s">
        <v>110</v>
      </c>
      <c r="Q49" s="29" t="s">
        <v>111</v>
      </c>
      <c r="R49" s="29" t="s">
        <v>112</v>
      </c>
      <c r="S49" s="35" t="s">
        <v>113</v>
      </c>
      <c r="T49" s="29" t="s">
        <v>114</v>
      </c>
      <c r="U49" s="29" t="s">
        <v>115</v>
      </c>
      <c r="V49" s="29" t="s">
        <v>116</v>
      </c>
      <c r="W49" s="29" t="s">
        <v>117</v>
      </c>
      <c r="X49" s="84"/>
      <c r="Y49" s="29" t="s">
        <v>254</v>
      </c>
      <c r="Z49" s="29" t="s">
        <v>255</v>
      </c>
      <c r="AA49" s="29" t="s">
        <v>119</v>
      </c>
      <c r="AB49" s="29" t="s">
        <v>256</v>
      </c>
      <c r="AC49" s="264" t="s">
        <v>120</v>
      </c>
      <c r="AD49" s="264" t="s">
        <v>120</v>
      </c>
      <c r="AE49" s="265" t="s">
        <v>121</v>
      </c>
      <c r="AF49" s="263" t="s">
        <v>121</v>
      </c>
      <c r="AG49" s="263" t="s">
        <v>122</v>
      </c>
      <c r="AH49" s="263" t="s">
        <v>122</v>
      </c>
      <c r="AI49" s="263" t="s">
        <v>123</v>
      </c>
      <c r="AJ49" s="263" t="s">
        <v>123</v>
      </c>
      <c r="AK49" s="263" t="s">
        <v>124</v>
      </c>
      <c r="AL49" s="263" t="s">
        <v>124</v>
      </c>
      <c r="AM49" s="263" t="s">
        <v>125</v>
      </c>
      <c r="AN49" s="263" t="s">
        <v>125</v>
      </c>
      <c r="AO49" s="263" t="s">
        <v>126</v>
      </c>
      <c r="AP49" s="263" t="s">
        <v>126</v>
      </c>
      <c r="AQ49" s="263" t="s">
        <v>127</v>
      </c>
      <c r="AR49" s="263" t="s">
        <v>127</v>
      </c>
      <c r="AS49" s="263" t="s">
        <v>128</v>
      </c>
      <c r="AT49" s="263" t="s">
        <v>128</v>
      </c>
      <c r="AU49" s="263" t="s">
        <v>129</v>
      </c>
      <c r="AV49" s="263" t="s">
        <v>129</v>
      </c>
      <c r="AW49" s="263" t="s">
        <v>130</v>
      </c>
      <c r="AX49" s="263" t="s">
        <v>130</v>
      </c>
      <c r="AY49" s="263" t="s">
        <v>131</v>
      </c>
      <c r="AZ49" s="263" t="s">
        <v>131</v>
      </c>
      <c r="BA49" s="263" t="s">
        <v>132</v>
      </c>
      <c r="BB49" s="263" t="s">
        <v>132</v>
      </c>
      <c r="BC49" s="263" t="s">
        <v>133</v>
      </c>
      <c r="BD49" s="263" t="s">
        <v>133</v>
      </c>
      <c r="BE49" s="263" t="s">
        <v>134</v>
      </c>
    </row>
    <row r="50" spans="1:57" ht="25.5" customHeight="1">
      <c r="A50" s="14"/>
      <c r="B50" s="362"/>
      <c r="C50" s="353"/>
      <c r="D50" s="355"/>
      <c r="E50" s="97" t="s">
        <v>101</v>
      </c>
      <c r="F50" s="84"/>
      <c r="G50" s="33" t="s">
        <v>102</v>
      </c>
      <c r="H50" s="33" t="s">
        <v>103</v>
      </c>
      <c r="I50" s="33" t="s">
        <v>104</v>
      </c>
      <c r="J50" s="33" t="s">
        <v>105</v>
      </c>
      <c r="K50" s="33" t="s">
        <v>106</v>
      </c>
      <c r="L50" s="34" t="s">
        <v>107</v>
      </c>
      <c r="M50" s="33" t="s">
        <v>108</v>
      </c>
      <c r="N50" s="33" t="s">
        <v>109</v>
      </c>
      <c r="O50" s="84"/>
      <c r="P50" s="29" t="s">
        <v>110</v>
      </c>
      <c r="Q50" s="29" t="s">
        <v>111</v>
      </c>
      <c r="R50" s="29" t="s">
        <v>112</v>
      </c>
      <c r="S50" s="35" t="s">
        <v>113</v>
      </c>
      <c r="T50" s="29" t="s">
        <v>114</v>
      </c>
      <c r="U50" s="29" t="s">
        <v>115</v>
      </c>
      <c r="V50" s="29" t="s">
        <v>116</v>
      </c>
      <c r="W50" s="29" t="s">
        <v>117</v>
      </c>
      <c r="X50" s="84"/>
      <c r="Y50" s="29" t="s">
        <v>257</v>
      </c>
      <c r="Z50" s="29" t="s">
        <v>135</v>
      </c>
      <c r="AA50" s="29" t="s">
        <v>119</v>
      </c>
      <c r="AB50" s="29" t="s">
        <v>136</v>
      </c>
      <c r="AC50" s="29" t="s">
        <v>137</v>
      </c>
      <c r="AD50" s="29" t="s">
        <v>138</v>
      </c>
      <c r="AE50" s="29" t="s">
        <v>139</v>
      </c>
      <c r="AF50" s="29" t="s">
        <v>140</v>
      </c>
      <c r="AG50" s="29" t="s">
        <v>141</v>
      </c>
      <c r="AH50" s="29" t="s">
        <v>142</v>
      </c>
      <c r="AI50" s="29" t="s">
        <v>143</v>
      </c>
      <c r="AJ50" s="29" t="s">
        <v>144</v>
      </c>
      <c r="AK50" s="29" t="s">
        <v>145</v>
      </c>
      <c r="AL50" s="29" t="s">
        <v>146</v>
      </c>
      <c r="AM50" s="29" t="s">
        <v>147</v>
      </c>
      <c r="AN50" s="29" t="s">
        <v>148</v>
      </c>
      <c r="AO50" s="29" t="s">
        <v>149</v>
      </c>
      <c r="AP50" s="29" t="s">
        <v>150</v>
      </c>
      <c r="AQ50" s="29" t="s">
        <v>151</v>
      </c>
      <c r="AR50" s="29" t="s">
        <v>152</v>
      </c>
      <c r="AS50" s="29" t="s">
        <v>153</v>
      </c>
      <c r="AT50" s="29" t="s">
        <v>154</v>
      </c>
      <c r="AU50" s="29" t="s">
        <v>155</v>
      </c>
      <c r="AV50" s="29" t="s">
        <v>156</v>
      </c>
      <c r="AW50" s="29" t="s">
        <v>157</v>
      </c>
      <c r="AX50" s="29" t="s">
        <v>158</v>
      </c>
      <c r="AY50" s="29" t="s">
        <v>159</v>
      </c>
      <c r="AZ50" s="29" t="s">
        <v>160</v>
      </c>
      <c r="BA50" s="29" t="s">
        <v>161</v>
      </c>
      <c r="BB50" s="29" t="s">
        <v>162</v>
      </c>
      <c r="BC50" s="29" t="s">
        <v>163</v>
      </c>
      <c r="BD50" s="29" t="s">
        <v>164</v>
      </c>
      <c r="BE50" s="29" t="s">
        <v>165</v>
      </c>
    </row>
    <row r="51" spans="1:57" ht="12.75" customHeight="1">
      <c r="A51" s="14"/>
      <c r="B51" s="362"/>
      <c r="C51" s="353"/>
      <c r="D51" s="355"/>
      <c r="E51" s="97" t="s">
        <v>166</v>
      </c>
      <c r="F51" s="84"/>
      <c r="G51" s="31" t="s">
        <v>167</v>
      </c>
      <c r="H51" s="31" t="s">
        <v>168</v>
      </c>
      <c r="I51" s="31" t="s">
        <v>169</v>
      </c>
      <c r="J51" s="31" t="s">
        <v>170</v>
      </c>
      <c r="K51" s="31" t="s">
        <v>171</v>
      </c>
      <c r="L51" s="32" t="s">
        <v>172</v>
      </c>
      <c r="M51" s="31" t="s">
        <v>173</v>
      </c>
      <c r="N51" s="31" t="s">
        <v>174</v>
      </c>
      <c r="O51" s="84"/>
      <c r="P51" s="31" t="s">
        <v>175</v>
      </c>
      <c r="Q51" s="31" t="s">
        <v>176</v>
      </c>
      <c r="R51" s="31" t="s">
        <v>177</v>
      </c>
      <c r="S51" s="36" t="s">
        <v>178</v>
      </c>
      <c r="T51" s="31" t="s">
        <v>179</v>
      </c>
      <c r="U51" s="31" t="s">
        <v>180</v>
      </c>
      <c r="V51" s="31" t="s">
        <v>181</v>
      </c>
      <c r="W51" s="31" t="s">
        <v>182</v>
      </c>
      <c r="X51" s="84"/>
      <c r="Y51" s="31" t="s">
        <v>183</v>
      </c>
      <c r="Z51" s="31" t="s">
        <v>184</v>
      </c>
      <c r="AA51" s="31" t="s">
        <v>185</v>
      </c>
      <c r="AB51" s="31" t="s">
        <v>186</v>
      </c>
      <c r="AC51" s="31" t="s">
        <v>187</v>
      </c>
      <c r="AD51" s="31" t="s">
        <v>188</v>
      </c>
      <c r="AE51" s="31" t="s">
        <v>189</v>
      </c>
      <c r="AF51" s="31" t="s">
        <v>190</v>
      </c>
      <c r="AG51" s="31" t="s">
        <v>191</v>
      </c>
      <c r="AH51" s="31" t="s">
        <v>192</v>
      </c>
      <c r="AI51" s="31" t="s">
        <v>193</v>
      </c>
      <c r="AJ51" s="31" t="s">
        <v>194</v>
      </c>
      <c r="AK51" s="31" t="s">
        <v>195</v>
      </c>
      <c r="AL51" s="31" t="s">
        <v>196</v>
      </c>
      <c r="AM51" s="31" t="s">
        <v>197</v>
      </c>
      <c r="AN51" s="31" t="s">
        <v>198</v>
      </c>
      <c r="AO51" s="31" t="s">
        <v>199</v>
      </c>
      <c r="AP51" s="31" t="s">
        <v>200</v>
      </c>
      <c r="AQ51" s="31" t="s">
        <v>201</v>
      </c>
      <c r="AR51" s="31" t="s">
        <v>202</v>
      </c>
      <c r="AS51" s="31" t="s">
        <v>203</v>
      </c>
      <c r="AT51" s="31" t="s">
        <v>204</v>
      </c>
      <c r="AU51" s="31" t="s">
        <v>205</v>
      </c>
      <c r="AV51" s="31" t="s">
        <v>206</v>
      </c>
      <c r="AW51" s="31" t="s">
        <v>207</v>
      </c>
      <c r="AX51" s="31" t="s">
        <v>208</v>
      </c>
      <c r="AY51" s="31" t="s">
        <v>209</v>
      </c>
      <c r="AZ51" s="31" t="s">
        <v>210</v>
      </c>
      <c r="BA51" s="31" t="s">
        <v>211</v>
      </c>
      <c r="BB51" s="31" t="s">
        <v>212</v>
      </c>
      <c r="BC51" s="31" t="s">
        <v>213</v>
      </c>
      <c r="BD51" s="31" t="s">
        <v>214</v>
      </c>
      <c r="BE51" s="31" t="s">
        <v>215</v>
      </c>
    </row>
    <row r="52" spans="1:57" ht="30.75" customHeight="1">
      <c r="A52" s="14"/>
      <c r="B52" s="362"/>
      <c r="C52" s="354"/>
      <c r="D52" s="355"/>
      <c r="E52" s="139" t="s">
        <v>216</v>
      </c>
      <c r="F52" s="84"/>
      <c r="G52" s="29" t="s">
        <v>217</v>
      </c>
      <c r="H52" s="29" t="s">
        <v>217</v>
      </c>
      <c r="I52" s="29" t="s">
        <v>218</v>
      </c>
      <c r="J52" s="29" t="s">
        <v>218</v>
      </c>
      <c r="K52" s="29" t="s">
        <v>219</v>
      </c>
      <c r="L52" s="30" t="s">
        <v>219</v>
      </c>
      <c r="M52" s="29" t="s">
        <v>220</v>
      </c>
      <c r="N52" s="29" t="s">
        <v>220</v>
      </c>
      <c r="O52" s="84"/>
      <c r="P52" s="29" t="s">
        <v>221</v>
      </c>
      <c r="Q52" s="29" t="s">
        <v>222</v>
      </c>
      <c r="R52" s="29" t="s">
        <v>222</v>
      </c>
      <c r="S52" s="35" t="s">
        <v>223</v>
      </c>
      <c r="T52" s="29" t="s">
        <v>223</v>
      </c>
      <c r="U52" s="29" t="s">
        <v>224</v>
      </c>
      <c r="V52" s="29" t="s">
        <v>224</v>
      </c>
      <c r="W52" s="29" t="s">
        <v>225</v>
      </c>
      <c r="X52" s="84"/>
      <c r="Y52" s="29" t="s">
        <v>258</v>
      </c>
      <c r="Z52" s="29" t="s">
        <v>225</v>
      </c>
      <c r="AA52" s="29" t="s">
        <v>226</v>
      </c>
      <c r="AB52" s="29" t="s">
        <v>226</v>
      </c>
      <c r="AC52" s="29" t="s">
        <v>226</v>
      </c>
      <c r="AD52" s="29" t="s">
        <v>226</v>
      </c>
      <c r="AE52" s="29" t="s">
        <v>227</v>
      </c>
      <c r="AF52" s="29" t="s">
        <v>227</v>
      </c>
      <c r="AG52" s="29" t="s">
        <v>227</v>
      </c>
      <c r="AH52" s="29" t="s">
        <v>227</v>
      </c>
      <c r="AI52" s="29" t="s">
        <v>228</v>
      </c>
      <c r="AJ52" s="29" t="s">
        <v>228</v>
      </c>
      <c r="AK52" s="29" t="s">
        <v>228</v>
      </c>
      <c r="AL52" s="29" t="s">
        <v>228</v>
      </c>
      <c r="AM52" s="29" t="s">
        <v>229</v>
      </c>
      <c r="AN52" s="29" t="s">
        <v>229</v>
      </c>
      <c r="AO52" s="29" t="s">
        <v>229</v>
      </c>
      <c r="AP52" s="29" t="s">
        <v>229</v>
      </c>
      <c r="AQ52" s="29" t="s">
        <v>230</v>
      </c>
      <c r="AR52" s="29" t="s">
        <v>230</v>
      </c>
      <c r="AS52" s="29" t="s">
        <v>230</v>
      </c>
      <c r="AT52" s="29" t="s">
        <v>230</v>
      </c>
      <c r="AU52" s="29" t="s">
        <v>231</v>
      </c>
      <c r="AV52" s="29" t="s">
        <v>231</v>
      </c>
      <c r="AW52" s="29" t="s">
        <v>231</v>
      </c>
      <c r="AX52" s="29" t="s">
        <v>231</v>
      </c>
      <c r="AY52" s="29" t="s">
        <v>232</v>
      </c>
      <c r="AZ52" s="29" t="s">
        <v>232</v>
      </c>
      <c r="BA52" s="29" t="s">
        <v>232</v>
      </c>
      <c r="BB52" s="29" t="s">
        <v>232</v>
      </c>
      <c r="BC52" s="29" t="s">
        <v>233</v>
      </c>
      <c r="BD52" s="29" t="s">
        <v>233</v>
      </c>
      <c r="BE52" s="29" t="s">
        <v>233</v>
      </c>
    </row>
    <row r="53" spans="1:57" ht="12.75" customHeight="1">
      <c r="A53" s="14"/>
      <c r="B53" s="365" t="s">
        <v>234</v>
      </c>
      <c r="C53" s="145" t="s">
        <v>259</v>
      </c>
      <c r="D53" s="223" t="s">
        <v>260</v>
      </c>
      <c r="E53" s="345"/>
      <c r="F53" s="28"/>
      <c r="G53" s="138">
        <f>'2a Aggregate costs'!H15</f>
        <v>12.858367999999999</v>
      </c>
      <c r="H53" s="138">
        <f>'2a Aggregate costs'!I15</f>
        <v>12.855699999999999</v>
      </c>
      <c r="I53" s="138">
        <f>'2a Aggregate costs'!J15</f>
        <v>15.581108399999998</v>
      </c>
      <c r="J53" s="138">
        <f>'2a Aggregate costs'!K15</f>
        <v>15.57996</v>
      </c>
      <c r="K53" s="138">
        <f>'2a Aggregate costs'!L15</f>
        <v>18.640526740000002</v>
      </c>
      <c r="L53" s="138">
        <f>'2a Aggregate costs'!M15</f>
        <v>18.642219999999998</v>
      </c>
      <c r="M53" s="138">
        <f>'2a Aggregate costs'!N15</f>
        <v>22.102678517046183</v>
      </c>
      <c r="N53" s="138">
        <f>'2a Aggregate costs'!O15</f>
        <v>22.098960000000002</v>
      </c>
      <c r="O53" s="28"/>
      <c r="P53" s="138">
        <f>'2a Aggregate costs'!Q15</f>
        <v>22.098960000000002</v>
      </c>
      <c r="Q53" s="138">
        <f>'2a Aggregate costs'!R15</f>
        <v>23.644631305063015</v>
      </c>
      <c r="R53" s="138">
        <f>'2a Aggregate costs'!S15</f>
        <v>23.60952</v>
      </c>
      <c r="S53" s="138">
        <f>'2a Aggregate costs'!T15</f>
        <v>23.652418974429146</v>
      </c>
      <c r="T53" s="138">
        <f>'2a Aggregate costs'!U15</f>
        <v>23.573549999999997</v>
      </c>
      <c r="U53" s="138">
        <f>'2a Aggregate costs'!V15</f>
        <v>24.983646662697712</v>
      </c>
      <c r="V53" s="138">
        <f>'2a Aggregate costs'!W15</f>
        <v>24.993599999999997</v>
      </c>
      <c r="W53" s="138">
        <f>'2a Aggregate costs'!X15</f>
        <v>25.836025060581413</v>
      </c>
      <c r="X53" s="28"/>
      <c r="Y53" s="138">
        <f>'2a Aggregate costs'!Z15</f>
        <v>25.964079999999999</v>
      </c>
      <c r="Z53" s="138">
        <f>'2a Aggregate costs'!AA15</f>
        <v>25.964079999999999</v>
      </c>
      <c r="AA53" s="138">
        <f>'2a Aggregate costs'!AB15</f>
        <v>27.675689999999996</v>
      </c>
      <c r="AB53" s="138">
        <f>'2a Aggregate costs'!AC15</f>
        <v>27.675689999999996</v>
      </c>
      <c r="AC53" s="138">
        <f>'2a Aggregate costs'!AD15</f>
        <v>27.675689999999996</v>
      </c>
      <c r="AD53" s="138">
        <f>'2a Aggregate costs'!AE15</f>
        <v>27.675689999999996</v>
      </c>
      <c r="AE53" s="138">
        <f>'2a Aggregate costs'!AF15</f>
        <v>31.782430000000002</v>
      </c>
      <c r="AF53" s="138">
        <f>'2a Aggregate costs'!AG15</f>
        <v>31.782430000000002</v>
      </c>
      <c r="AG53" s="138">
        <f>'2a Aggregate costs'!AH15</f>
        <v>31.782430000000002</v>
      </c>
      <c r="AH53" s="138">
        <f>'2a Aggregate costs'!AI15</f>
        <v>31.782430000000002</v>
      </c>
      <c r="AI53" s="138">
        <f>'2a Aggregate costs'!AJ15</f>
        <v>33.060580000000002</v>
      </c>
      <c r="AJ53" s="138" t="str">
        <f>'2a Aggregate costs'!AK15</f>
        <v>-</v>
      </c>
      <c r="AK53" s="138" t="str">
        <f>'2a Aggregate costs'!AL15</f>
        <v>-</v>
      </c>
      <c r="AL53" s="138" t="str">
        <f>'2a Aggregate costs'!AM15</f>
        <v>-</v>
      </c>
      <c r="AM53" s="138" t="str">
        <f>'2a Aggregate costs'!AN15</f>
        <v>-</v>
      </c>
      <c r="AN53" s="138" t="str">
        <f>'2a Aggregate costs'!AO15</f>
        <v>-</v>
      </c>
      <c r="AO53" s="138" t="str">
        <f>'2a Aggregate costs'!AP15</f>
        <v>-</v>
      </c>
      <c r="AP53" s="138" t="str">
        <f>'2a Aggregate costs'!AQ15</f>
        <v>-</v>
      </c>
      <c r="AQ53" s="138" t="str">
        <f>'2a Aggregate costs'!AR15</f>
        <v>-</v>
      </c>
      <c r="AR53" s="138" t="str">
        <f>'2a Aggregate costs'!AS15</f>
        <v>-</v>
      </c>
      <c r="AS53" s="138" t="str">
        <f>'2a Aggregate costs'!AT15</f>
        <v>-</v>
      </c>
      <c r="AT53" s="138" t="str">
        <f>'2a Aggregate costs'!AU15</f>
        <v>-</v>
      </c>
      <c r="AU53" s="138" t="str">
        <f>'2a Aggregate costs'!AV15</f>
        <v>-</v>
      </c>
      <c r="AV53" s="138" t="str">
        <f>'2a Aggregate costs'!AW15</f>
        <v>-</v>
      </c>
      <c r="AW53" s="138" t="str">
        <f>'2a Aggregate costs'!AX15</f>
        <v>-</v>
      </c>
      <c r="AX53" s="138" t="str">
        <f>'2a Aggregate costs'!AY15</f>
        <v>-</v>
      </c>
      <c r="AY53" s="138" t="str">
        <f>'2a Aggregate costs'!AZ15</f>
        <v>-</v>
      </c>
      <c r="AZ53" s="138" t="str">
        <f>'2a Aggregate costs'!BA15</f>
        <v>-</v>
      </c>
      <c r="BA53" s="138" t="str">
        <f>'2a Aggregate costs'!BB15</f>
        <v>-</v>
      </c>
      <c r="BB53" s="138" t="str">
        <f>'2a Aggregate costs'!BC15</f>
        <v>-</v>
      </c>
      <c r="BC53" s="138" t="str">
        <f>'2a Aggregate costs'!BD15</f>
        <v>-</v>
      </c>
      <c r="BD53" s="138" t="str">
        <f>'2a Aggregate costs'!BE15</f>
        <v>-</v>
      </c>
      <c r="BE53" s="138" t="str">
        <f>'2a Aggregate costs'!BF15</f>
        <v>-</v>
      </c>
    </row>
    <row r="54" spans="1:57">
      <c r="A54" s="14"/>
      <c r="B54" s="366"/>
      <c r="C54" s="145" t="s">
        <v>261</v>
      </c>
      <c r="D54" s="223" t="s">
        <v>260</v>
      </c>
      <c r="E54" s="346"/>
      <c r="F54" s="28"/>
      <c r="G54" s="138">
        <f>'2a Aggregate costs'!H16</f>
        <v>3.1029774792790059</v>
      </c>
      <c r="H54" s="138">
        <f>'2a Aggregate costs'!I16</f>
        <v>3.1029774792790059</v>
      </c>
      <c r="I54" s="138">
        <f>'2a Aggregate costs'!J16</f>
        <v>5.1727215521988335</v>
      </c>
      <c r="J54" s="138">
        <f>'2a Aggregate costs'!K16</f>
        <v>5.1727215521988335</v>
      </c>
      <c r="K54" s="138">
        <f>'2a Aggregate costs'!L16</f>
        <v>4.5823442285238185</v>
      </c>
      <c r="L54" s="138">
        <f>'2a Aggregate costs'!M16</f>
        <v>4.6868844010376698</v>
      </c>
      <c r="M54" s="138">
        <f>'2a Aggregate costs'!N16</f>
        <v>5.3125820560931691</v>
      </c>
      <c r="N54" s="138">
        <f>'2a Aggregate costs'!O16</f>
        <v>5.3125820560931691</v>
      </c>
      <c r="O54" s="28"/>
      <c r="P54" s="138">
        <f>'2a Aggregate costs'!Q16</f>
        <v>5.3125820560931691</v>
      </c>
      <c r="Q54" s="138">
        <f>'2a Aggregate costs'!R16</f>
        <v>5.8835962363334122</v>
      </c>
      <c r="R54" s="138">
        <f>'2a Aggregate costs'!S16</f>
        <v>6.1125706929592383</v>
      </c>
      <c r="S54" s="138">
        <f>'2a Aggregate costs'!T16</f>
        <v>6.209419523851972</v>
      </c>
      <c r="T54" s="138">
        <f>'2a Aggregate costs'!U16</f>
        <v>6.209419523851972</v>
      </c>
      <c r="U54" s="138">
        <f>'2a Aggregate costs'!V16</f>
        <v>6.8501864450773278</v>
      </c>
      <c r="V54" s="138">
        <f>'2a Aggregate costs'!W16</f>
        <v>6.8480043107034856</v>
      </c>
      <c r="W54" s="138">
        <f>'2a Aggregate costs'!X16</f>
        <v>6.0338953603312691</v>
      </c>
      <c r="X54" s="28"/>
      <c r="Y54" s="138">
        <f>'2a Aggregate costs'!Z16</f>
        <v>5.6258217510753665</v>
      </c>
      <c r="Z54" s="138">
        <f>'2a Aggregate costs'!AA16</f>
        <v>5.6258217510753665</v>
      </c>
      <c r="AA54" s="138">
        <f>'2a Aggregate costs'!AB16</f>
        <v>6.4495151998345062</v>
      </c>
      <c r="AB54" s="138">
        <f>'2a Aggregate costs'!AC16</f>
        <v>6.4495151998345062</v>
      </c>
      <c r="AC54" s="138">
        <f>'2a Aggregate costs'!AD16</f>
        <v>7.0332667280287327</v>
      </c>
      <c r="AD54" s="138">
        <f>'2a Aggregate costs'!AE16</f>
        <v>7.0332667280287327</v>
      </c>
      <c r="AE54" s="138">
        <f>'2a Aggregate costs'!AF16</f>
        <v>7.6390917056492249</v>
      </c>
      <c r="AF54" s="138">
        <f>'2a Aggregate costs'!AG16</f>
        <v>7.6390917056492249</v>
      </c>
      <c r="AG54" s="138">
        <f>'2a Aggregate costs'!AH16</f>
        <v>7.3166734556066801</v>
      </c>
      <c r="AH54" s="138">
        <f>'2a Aggregate costs'!AI16</f>
        <v>7.3166734556066801</v>
      </c>
      <c r="AI54" s="138">
        <f>'2a Aggregate costs'!AJ16</f>
        <v>7.5328580913997616</v>
      </c>
      <c r="AJ54" s="138" t="str">
        <f>'2a Aggregate costs'!AK16</f>
        <v>-</v>
      </c>
      <c r="AK54" s="138" t="str">
        <f>'2a Aggregate costs'!AL16</f>
        <v>-</v>
      </c>
      <c r="AL54" s="138" t="str">
        <f>'2a Aggregate costs'!AM16</f>
        <v>-</v>
      </c>
      <c r="AM54" s="138" t="str">
        <f>'2a Aggregate costs'!AN16</f>
        <v>-</v>
      </c>
      <c r="AN54" s="138" t="str">
        <f>'2a Aggregate costs'!AO16</f>
        <v>-</v>
      </c>
      <c r="AO54" s="138" t="str">
        <f>'2a Aggregate costs'!AP16</f>
        <v>-</v>
      </c>
      <c r="AP54" s="138" t="str">
        <f>'2a Aggregate costs'!AQ16</f>
        <v>-</v>
      </c>
      <c r="AQ54" s="138" t="str">
        <f>'2a Aggregate costs'!AR16</f>
        <v>-</v>
      </c>
      <c r="AR54" s="138" t="str">
        <f>'2a Aggregate costs'!AS16</f>
        <v>-</v>
      </c>
      <c r="AS54" s="138" t="str">
        <f>'2a Aggregate costs'!AT16</f>
        <v>-</v>
      </c>
      <c r="AT54" s="138" t="str">
        <f>'2a Aggregate costs'!AU16</f>
        <v>-</v>
      </c>
      <c r="AU54" s="138" t="str">
        <f>'2a Aggregate costs'!AV16</f>
        <v>-</v>
      </c>
      <c r="AV54" s="138" t="str">
        <f>'2a Aggregate costs'!AW16</f>
        <v>-</v>
      </c>
      <c r="AW54" s="138" t="str">
        <f>'2a Aggregate costs'!AX16</f>
        <v>-</v>
      </c>
      <c r="AX54" s="138" t="str">
        <f>'2a Aggregate costs'!AY16</f>
        <v>-</v>
      </c>
      <c r="AY54" s="138" t="str">
        <f>'2a Aggregate costs'!AZ16</f>
        <v>-</v>
      </c>
      <c r="AZ54" s="138" t="str">
        <f>'2a Aggregate costs'!BA16</f>
        <v>-</v>
      </c>
      <c r="BA54" s="138" t="str">
        <f>'2a Aggregate costs'!BB16</f>
        <v>-</v>
      </c>
      <c r="BB54" s="138" t="str">
        <f>'2a Aggregate costs'!BC16</f>
        <v>-</v>
      </c>
      <c r="BC54" s="138" t="str">
        <f>'2a Aggregate costs'!BD16</f>
        <v>-</v>
      </c>
      <c r="BD54" s="138" t="str">
        <f>'2a Aggregate costs'!BE16</f>
        <v>-</v>
      </c>
      <c r="BE54" s="138" t="str">
        <f>'2a Aggregate costs'!BF16</f>
        <v>-</v>
      </c>
    </row>
    <row r="55" spans="1:57" ht="15" customHeight="1">
      <c r="A55" s="14"/>
      <c r="B55" s="366"/>
      <c r="C55" s="145" t="s">
        <v>262</v>
      </c>
      <c r="D55" s="223" t="s">
        <v>260</v>
      </c>
      <c r="E55" s="346"/>
      <c r="F55" s="28"/>
      <c r="G55" s="138">
        <f>'2a Aggregate costs'!H17</f>
        <v>3.800644849537282</v>
      </c>
      <c r="H55" s="138">
        <f>'2a Aggregate costs'!I17</f>
        <v>3.800644849537282</v>
      </c>
      <c r="I55" s="138">
        <f>'2a Aggregate costs'!J17</f>
        <v>3.840542773328024</v>
      </c>
      <c r="J55" s="138">
        <f>'2a Aggregate costs'!K17</f>
        <v>3.8063877486640387</v>
      </c>
      <c r="K55" s="138">
        <f>'2a Aggregate costs'!L17</f>
        <v>3.0414069526975425</v>
      </c>
      <c r="L55" s="138">
        <f>'2a Aggregate costs'!M17</f>
        <v>3.0414069526975425</v>
      </c>
      <c r="M55" s="138">
        <f>'2a Aggregate costs'!N17</f>
        <v>3.3175524355353234</v>
      </c>
      <c r="N55" s="138">
        <f>'2a Aggregate costs'!O17</f>
        <v>3.3378759371842848</v>
      </c>
      <c r="O55" s="28"/>
      <c r="P55" s="138">
        <f>'2a Aggregate costs'!Q17</f>
        <v>3.3378759371842848</v>
      </c>
      <c r="Q55" s="138">
        <f>'2a Aggregate costs'!R17</f>
        <v>3.458686192546887</v>
      </c>
      <c r="R55" s="138">
        <f>'2a Aggregate costs'!S17</f>
        <v>3.7058915530784011</v>
      </c>
      <c r="S55" s="138">
        <f>'2a Aggregate costs'!T17</f>
        <v>4.5347994584924356</v>
      </c>
      <c r="T55" s="138">
        <f>'2a Aggregate costs'!U17</f>
        <v>4.5210234547962456</v>
      </c>
      <c r="U55" s="138">
        <f>'2a Aggregate costs'!V17</f>
        <v>4.4511581333846166</v>
      </c>
      <c r="V55" s="138">
        <f>'2a Aggregate costs'!W17</f>
        <v>4.3254615450700591</v>
      </c>
      <c r="W55" s="138">
        <f>'2a Aggregate costs'!X17</f>
        <v>5.3948055674536768</v>
      </c>
      <c r="X55" s="28"/>
      <c r="Y55" s="138">
        <f>'2a Aggregate costs'!Z17</f>
        <v>5.2411778994660096</v>
      </c>
      <c r="Z55" s="138">
        <f>'2a Aggregate costs'!AA17</f>
        <v>5.2411778994660096</v>
      </c>
      <c r="AA55" s="138">
        <f>'2a Aggregate costs'!AB17</f>
        <v>7.1239252389941949</v>
      </c>
      <c r="AB55" s="138">
        <f>'2a Aggregate costs'!AC17</f>
        <v>7.1239252389941949</v>
      </c>
      <c r="AC55" s="138">
        <f>'2a Aggregate costs'!AD17</f>
        <v>7.1232700997361986</v>
      </c>
      <c r="AD55" s="138">
        <f>'2a Aggregate costs'!AE17</f>
        <v>7.1232700997361986</v>
      </c>
      <c r="AE55" s="138">
        <f>'2a Aggregate costs'!AF17</f>
        <v>8.6993291234543246</v>
      </c>
      <c r="AF55" s="138">
        <f>'2a Aggregate costs'!AG17</f>
        <v>8.6993291234543246</v>
      </c>
      <c r="AG55" s="138">
        <f>'2a Aggregate costs'!AH17</f>
        <v>8.6865294843491405</v>
      </c>
      <c r="AH55" s="138">
        <f>'2a Aggregate costs'!AI17</f>
        <v>8.6865294843491405</v>
      </c>
      <c r="AI55" s="138">
        <f>'2a Aggregate costs'!AJ17</f>
        <v>8.7377012463931045</v>
      </c>
      <c r="AJ55" s="138" t="str">
        <f>'2a Aggregate costs'!AK17</f>
        <v>-</v>
      </c>
      <c r="AK55" s="138" t="str">
        <f>'2a Aggregate costs'!AL17</f>
        <v>-</v>
      </c>
      <c r="AL55" s="138" t="str">
        <f>'2a Aggregate costs'!AM17</f>
        <v>-</v>
      </c>
      <c r="AM55" s="138" t="str">
        <f>'2a Aggregate costs'!AN17</f>
        <v>-</v>
      </c>
      <c r="AN55" s="138" t="str">
        <f>'2a Aggregate costs'!AO17</f>
        <v>-</v>
      </c>
      <c r="AO55" s="138" t="str">
        <f>'2a Aggregate costs'!AP17</f>
        <v>-</v>
      </c>
      <c r="AP55" s="138" t="str">
        <f>'2a Aggregate costs'!AQ17</f>
        <v>-</v>
      </c>
      <c r="AQ55" s="138" t="str">
        <f>'2a Aggregate costs'!AR17</f>
        <v>-</v>
      </c>
      <c r="AR55" s="138" t="str">
        <f>'2a Aggregate costs'!AS17</f>
        <v>-</v>
      </c>
      <c r="AS55" s="138" t="str">
        <f>'2a Aggregate costs'!AT17</f>
        <v>-</v>
      </c>
      <c r="AT55" s="138" t="str">
        <f>'2a Aggregate costs'!AU17</f>
        <v>-</v>
      </c>
      <c r="AU55" s="138" t="str">
        <f>'2a Aggregate costs'!AV17</f>
        <v>-</v>
      </c>
      <c r="AV55" s="138" t="str">
        <f>'2a Aggregate costs'!AW17</f>
        <v>-</v>
      </c>
      <c r="AW55" s="138" t="str">
        <f>'2a Aggregate costs'!AX17</f>
        <v>-</v>
      </c>
      <c r="AX55" s="138" t="str">
        <f>'2a Aggregate costs'!AY17</f>
        <v>-</v>
      </c>
      <c r="AY55" s="138" t="str">
        <f>'2a Aggregate costs'!AZ17</f>
        <v>-</v>
      </c>
      <c r="AZ55" s="138" t="str">
        <f>'2a Aggregate costs'!BA17</f>
        <v>-</v>
      </c>
      <c r="BA55" s="138" t="str">
        <f>'2a Aggregate costs'!BB17</f>
        <v>-</v>
      </c>
      <c r="BB55" s="138" t="str">
        <f>'2a Aggregate costs'!BC17</f>
        <v>-</v>
      </c>
      <c r="BC55" s="138" t="str">
        <f>'2a Aggregate costs'!BD17</f>
        <v>-</v>
      </c>
      <c r="BD55" s="138" t="str">
        <f>'2a Aggregate costs'!BE17</f>
        <v>-</v>
      </c>
      <c r="BE55" s="138" t="str">
        <f>'2a Aggregate costs'!BF17</f>
        <v>-</v>
      </c>
    </row>
    <row r="56" spans="1:57">
      <c r="A56" s="14"/>
      <c r="B56" s="366"/>
      <c r="C56" s="145" t="s">
        <v>263</v>
      </c>
      <c r="D56" s="223" t="s">
        <v>264</v>
      </c>
      <c r="E56" s="346"/>
      <c r="F56" s="28"/>
      <c r="G56" s="138">
        <f>'2a Aggregate costs'!H18</f>
        <v>6.5567588596821027</v>
      </c>
      <c r="H56" s="138">
        <f>'2a Aggregate costs'!I18</f>
        <v>6.5567588596821027</v>
      </c>
      <c r="I56" s="138">
        <f>'2a Aggregate costs'!J18</f>
        <v>6.6197359495950758</v>
      </c>
      <c r="J56" s="138">
        <f>'2a Aggregate costs'!K18</f>
        <v>6.6197359495950758</v>
      </c>
      <c r="K56" s="138">
        <f>'2a Aggregate costs'!L18</f>
        <v>6.6995028867368616</v>
      </c>
      <c r="L56" s="138">
        <f>'2a Aggregate costs'!M18</f>
        <v>6.6995028867368616</v>
      </c>
      <c r="M56" s="138">
        <f>'2a Aggregate costs'!N18</f>
        <v>7.1131218301273513</v>
      </c>
      <c r="N56" s="138">
        <f>'2a Aggregate costs'!O18</f>
        <v>7.1131218301273513</v>
      </c>
      <c r="O56" s="28"/>
      <c r="P56" s="138">
        <f>'2a Aggregate costs'!Q18</f>
        <v>7.1131218301273513</v>
      </c>
      <c r="Q56" s="138">
        <f>'2a Aggregate costs'!R18</f>
        <v>7.2804579515147188</v>
      </c>
      <c r="R56" s="138">
        <f>'2a Aggregate costs'!S18</f>
        <v>7.1935840895118579</v>
      </c>
      <c r="S56" s="138">
        <f>'2a Aggregate costs'!T18</f>
        <v>7.3593999937099728</v>
      </c>
      <c r="T56" s="138">
        <f>'2a Aggregate costs'!U18</f>
        <v>7.0492243060839304</v>
      </c>
      <c r="U56" s="138">
        <f>'2a Aggregate costs'!V18</f>
        <v>7.1089669218364691</v>
      </c>
      <c r="V56" s="138">
        <f>'2a Aggregate costs'!W18</f>
        <v>6.9829560851947949</v>
      </c>
      <c r="W56" s="138">
        <f>'2a Aggregate costs'!X18</f>
        <v>9.6262235975887975</v>
      </c>
      <c r="X56" s="28"/>
      <c r="Y56" s="138">
        <f>'2a Aggregate costs'!Z18</f>
        <v>9.9504863797742438</v>
      </c>
      <c r="Z56" s="138">
        <f>'2a Aggregate costs'!AA18</f>
        <v>9.9504863797742438</v>
      </c>
      <c r="AA56" s="138">
        <f>'2a Aggregate costs'!AB18</f>
        <v>10.298637820906499</v>
      </c>
      <c r="AB56" s="138">
        <f>'2a Aggregate costs'!AC18</f>
        <v>10.298637820906499</v>
      </c>
      <c r="AC56" s="138">
        <f>'2a Aggregate costs'!AD18</f>
        <v>10.298637820906499</v>
      </c>
      <c r="AD56" s="138">
        <f>'2a Aggregate costs'!AE18</f>
        <v>10.298637820906499</v>
      </c>
      <c r="AE56" s="138">
        <f>'2a Aggregate costs'!AF18</f>
        <v>10.909265371253545</v>
      </c>
      <c r="AF56" s="138">
        <f>'2a Aggregate costs'!AG18</f>
        <v>10.909265371253545</v>
      </c>
      <c r="AG56" s="138">
        <f>'2a Aggregate costs'!AH18</f>
        <v>10.909265371253545</v>
      </c>
      <c r="AH56" s="138">
        <f>'2a Aggregate costs'!AI18</f>
        <v>10.909265371253545</v>
      </c>
      <c r="AI56" s="138">
        <f>'2a Aggregate costs'!AJ18</f>
        <v>10.979819636605352</v>
      </c>
      <c r="AJ56" s="138" t="str">
        <f>'2a Aggregate costs'!AK18</f>
        <v/>
      </c>
      <c r="AK56" s="138" t="str">
        <f>'2a Aggregate costs'!AL18</f>
        <v/>
      </c>
      <c r="AL56" s="138" t="str">
        <f>'2a Aggregate costs'!AM18</f>
        <v/>
      </c>
      <c r="AM56" s="138" t="str">
        <f>'2a Aggregate costs'!AN18</f>
        <v/>
      </c>
      <c r="AN56" s="138" t="str">
        <f>'2a Aggregate costs'!AO18</f>
        <v/>
      </c>
      <c r="AO56" s="138" t="str">
        <f>'2a Aggregate costs'!AP18</f>
        <v/>
      </c>
      <c r="AP56" s="138" t="str">
        <f>'2a Aggregate costs'!AQ18</f>
        <v/>
      </c>
      <c r="AQ56" s="138" t="str">
        <f>'2a Aggregate costs'!AR18</f>
        <v/>
      </c>
      <c r="AR56" s="138" t="str">
        <f>'2a Aggregate costs'!AS18</f>
        <v/>
      </c>
      <c r="AS56" s="138" t="str">
        <f>'2a Aggregate costs'!AT18</f>
        <v/>
      </c>
      <c r="AT56" s="138" t="str">
        <f>'2a Aggregate costs'!AU18</f>
        <v/>
      </c>
      <c r="AU56" s="138" t="str">
        <f>'2a Aggregate costs'!AV18</f>
        <v/>
      </c>
      <c r="AV56" s="138" t="str">
        <f>'2a Aggregate costs'!AW18</f>
        <v/>
      </c>
      <c r="AW56" s="138" t="str">
        <f>'2a Aggregate costs'!AX18</f>
        <v/>
      </c>
      <c r="AX56" s="138" t="str">
        <f>'2a Aggregate costs'!AY18</f>
        <v/>
      </c>
      <c r="AY56" s="138" t="str">
        <f>'2a Aggregate costs'!AZ18</f>
        <v/>
      </c>
      <c r="AZ56" s="138" t="str">
        <f>'2a Aggregate costs'!BA18</f>
        <v/>
      </c>
      <c r="BA56" s="138" t="str">
        <f>'2a Aggregate costs'!BB18</f>
        <v/>
      </c>
      <c r="BB56" s="138" t="str">
        <f>'2a Aggregate costs'!BC18</f>
        <v/>
      </c>
      <c r="BC56" s="138" t="str">
        <f>'2a Aggregate costs'!BD18</f>
        <v/>
      </c>
      <c r="BD56" s="138" t="str">
        <f>'2a Aggregate costs'!BE18</f>
        <v/>
      </c>
      <c r="BE56" s="138" t="str">
        <f>'2a Aggregate costs'!BF18</f>
        <v/>
      </c>
    </row>
    <row r="57" spans="1:57">
      <c r="A57" s="14"/>
      <c r="B57" s="366"/>
      <c r="C57" s="145" t="s">
        <v>265</v>
      </c>
      <c r="D57" s="223" t="s">
        <v>260</v>
      </c>
      <c r="E57" s="346"/>
      <c r="F57" s="28"/>
      <c r="G57" s="138">
        <f>IF('2a Aggregate costs'!H40="-","-",AVERAGE('2a Aggregate costs'!H40:H53))</f>
        <v>0.23787266062646714</v>
      </c>
      <c r="H57" s="138">
        <f>IF('2a Aggregate costs'!I40="-","-",AVERAGE('2a Aggregate costs'!I40:I53))</f>
        <v>0.23405804107669168</v>
      </c>
      <c r="I57" s="138">
        <f>IF('2a Aggregate costs'!J40="-","-",AVERAGE('2a Aggregate costs'!J40:J53))</f>
        <v>0.23967543406253228</v>
      </c>
      <c r="J57" s="138">
        <f>IF('2a Aggregate costs'!K40="-","-",AVERAGE('2a Aggregate costs'!K40:K53))</f>
        <v>0.25005905270741374</v>
      </c>
      <c r="K57" s="138">
        <f>IF('2a Aggregate costs'!L40="-","-",AVERAGE('2a Aggregate costs'!L40:L53))</f>
        <v>0.25456011565614728</v>
      </c>
      <c r="L57" s="138">
        <f>IF('2a Aggregate costs'!M40="-","-",AVERAGE('2a Aggregate costs'!M40:M53))</f>
        <v>0.24991850328092774</v>
      </c>
      <c r="M57" s="138">
        <f>IF('2a Aggregate costs'!N40="-","-",AVERAGE('2a Aggregate costs'!N40:N53))</f>
        <v>0.25930699580357647</v>
      </c>
      <c r="N57" s="138">
        <f>IF('2a Aggregate costs'!O40="-","-",AVERAGE('2a Aggregate costs'!O40:O53))</f>
        <v>0.26500879895363916</v>
      </c>
      <c r="O57" s="28"/>
      <c r="P57" s="138">
        <f>IF('2a Aggregate costs'!Q40="-","-",AVERAGE('2a Aggregate costs'!Q40:Q53))</f>
        <v>0.26500879895363916</v>
      </c>
      <c r="Q57" s="138">
        <f>IF('2a Aggregate costs'!R40="-","-",AVERAGE('2a Aggregate costs'!R40:R53))</f>
        <v>0.27408717862375309</v>
      </c>
      <c r="R57" s="138">
        <f>IF('2a Aggregate costs'!S40="-","-",AVERAGE('2a Aggregate costs'!S40:S53))</f>
        <v>0.2839334741516375</v>
      </c>
      <c r="S57" s="138">
        <f>IF('2a Aggregate costs'!T40="-","-",AVERAGE('2a Aggregate costs'!T40:T53))</f>
        <v>0.29248246799623245</v>
      </c>
      <c r="T57" s="138">
        <f>IF('2a Aggregate costs'!U40="-","-",AVERAGE('2a Aggregate costs'!U40:U53))</f>
        <v>0.3295656989188761</v>
      </c>
      <c r="U57" s="138">
        <f>IF('2a Aggregate costs'!V40="-","-",AVERAGE('2a Aggregate costs'!V40:V53))</f>
        <v>0.46926337075289293</v>
      </c>
      <c r="V57" s="138">
        <f>IF('2a Aggregate costs'!W40="-","-",AVERAGE('2a Aggregate costs'!W40:W53))</f>
        <v>0.43719761103565702</v>
      </c>
      <c r="W57" s="138">
        <f>IF('2a Aggregate costs'!X40="-","-",AVERAGE('2a Aggregate costs'!X40:X53))</f>
        <v>0.45886420375052539</v>
      </c>
      <c r="X57" s="28"/>
      <c r="Y57" s="138">
        <f>IF('2a Aggregate costs'!Z40="-","-",AVERAGE('2a Aggregate costs'!Z40:Z53))</f>
        <v>0.44115734442042159</v>
      </c>
      <c r="Z57" s="138">
        <f>IF('2a Aggregate costs'!AA40="-","-",AVERAGE('2a Aggregate costs'!AA40:AA53))</f>
        <v>0.44115734442042159</v>
      </c>
      <c r="AA57" s="138">
        <f>IF('2a Aggregate costs'!AB40="-","-",AVERAGE('2a Aggregate costs'!AB40:AB53))</f>
        <v>0.49891702873242183</v>
      </c>
      <c r="AB57" s="138">
        <f>IF('2a Aggregate costs'!AC40="-","-",AVERAGE('2a Aggregate costs'!AC40:AC53))</f>
        <v>0.49891702873242183</v>
      </c>
      <c r="AC57" s="138">
        <f>IF('2a Aggregate costs'!AD40="-","-",AVERAGE('2a Aggregate costs'!AD40:AD53))</f>
        <v>0.45638782991402238</v>
      </c>
      <c r="AD57" s="138">
        <f>IF('2a Aggregate costs'!AE40="-","-",AVERAGE('2a Aggregate costs'!AE40:AE53))</f>
        <v>0.45638782991402238</v>
      </c>
      <c r="AE57" s="138">
        <f>IF('2a Aggregate costs'!AF40="-","-",AVERAGE('2a Aggregate costs'!AF40:AF53))</f>
        <v>0.49448142441462267</v>
      </c>
      <c r="AF57" s="138">
        <f>IF('2a Aggregate costs'!AG40="-","-",AVERAGE('2a Aggregate costs'!AG40:AG53))</f>
        <v>0.49448142441462267</v>
      </c>
      <c r="AG57" s="138">
        <f>IF('2a Aggregate costs'!AH40="-","-",AVERAGE('2a Aggregate costs'!AH40:AH53))</f>
        <v>0.45863082535744887</v>
      </c>
      <c r="AH57" s="138">
        <f>IF('2a Aggregate costs'!AI40="-","-",AVERAGE('2a Aggregate costs'!AI40:AI53))</f>
        <v>0.45863082535744887</v>
      </c>
      <c r="AI57" s="138">
        <f>IF('2a Aggregate costs'!AJ40="-","-",AVERAGE('2a Aggregate costs'!AJ40:AJ53))</f>
        <v>0.47628785003367902</v>
      </c>
      <c r="AJ57" s="138" t="str">
        <f>IF('2a Aggregate costs'!AK40="-","-",AVERAGE('2a Aggregate costs'!AK40:AK53))</f>
        <v>-</v>
      </c>
      <c r="AK57" s="138" t="str">
        <f>IF('2a Aggregate costs'!AL40="-","-",AVERAGE('2a Aggregate costs'!AL40:AL53))</f>
        <v>-</v>
      </c>
      <c r="AL57" s="138" t="str">
        <f>IF('2a Aggregate costs'!AM40="-","-",AVERAGE('2a Aggregate costs'!AM40:AM53))</f>
        <v>-</v>
      </c>
      <c r="AM57" s="138" t="str">
        <f>IF('2a Aggregate costs'!AN40="-","-",AVERAGE('2a Aggregate costs'!AN40:AN53))</f>
        <v>-</v>
      </c>
      <c r="AN57" s="138" t="str">
        <f>IF('2a Aggregate costs'!AO40="-","-",AVERAGE('2a Aggregate costs'!AO40:AO53))</f>
        <v>-</v>
      </c>
      <c r="AO57" s="138" t="str">
        <f>IF('2a Aggregate costs'!AP40="-","-",AVERAGE('2a Aggregate costs'!AP40:AP53))</f>
        <v>-</v>
      </c>
      <c r="AP57" s="138" t="str">
        <f>IF('2a Aggregate costs'!AQ40="-","-",AVERAGE('2a Aggregate costs'!AQ40:AQ53))</f>
        <v>-</v>
      </c>
      <c r="AQ57" s="138" t="str">
        <f>IF('2a Aggregate costs'!AR40="-","-",AVERAGE('2a Aggregate costs'!AR40:AR53))</f>
        <v>-</v>
      </c>
      <c r="AR57" s="138" t="str">
        <f>IF('2a Aggregate costs'!AS40="-","-",AVERAGE('2a Aggregate costs'!AS40:AS53))</f>
        <v>-</v>
      </c>
      <c r="AS57" s="138" t="str">
        <f>IF('2a Aggregate costs'!AT40="-","-",AVERAGE('2a Aggregate costs'!AT40:AT53))</f>
        <v>-</v>
      </c>
      <c r="AT57" s="138" t="str">
        <f>IF('2a Aggregate costs'!AU40="-","-",AVERAGE('2a Aggregate costs'!AU40:AU53))</f>
        <v>-</v>
      </c>
      <c r="AU57" s="138" t="str">
        <f>IF('2a Aggregate costs'!AV40="-","-",AVERAGE('2a Aggregate costs'!AV40:AV53))</f>
        <v>-</v>
      </c>
      <c r="AV57" s="138" t="str">
        <f>IF('2a Aggregate costs'!AW40="-","-",AVERAGE('2a Aggregate costs'!AW40:AW53))</f>
        <v>-</v>
      </c>
      <c r="AW57" s="138" t="str">
        <f>IF('2a Aggregate costs'!AX40="-","-",AVERAGE('2a Aggregate costs'!AX40:AX53))</f>
        <v>-</v>
      </c>
      <c r="AX57" s="138" t="str">
        <f>IF('2a Aggregate costs'!AY40="-","-",AVERAGE('2a Aggregate costs'!AY40:AY53))</f>
        <v>-</v>
      </c>
      <c r="AY57" s="138" t="str">
        <f>IF('2a Aggregate costs'!AZ40="-","-",AVERAGE('2a Aggregate costs'!AZ40:AZ53))</f>
        <v>-</v>
      </c>
      <c r="AZ57" s="138" t="str">
        <f>IF('2a Aggregate costs'!BA40="-","-",AVERAGE('2a Aggregate costs'!BA40:BA53))</f>
        <v>-</v>
      </c>
      <c r="BA57" s="138" t="str">
        <f>IF('2a Aggregate costs'!BB40="-","-",AVERAGE('2a Aggregate costs'!BB40:BB53))</f>
        <v>-</v>
      </c>
      <c r="BB57" s="138" t="str">
        <f>IF('2a Aggregate costs'!BC40="-","-",AVERAGE('2a Aggregate costs'!BC40:BC53))</f>
        <v>-</v>
      </c>
      <c r="BC57" s="138" t="str">
        <f>IF('2a Aggregate costs'!BD40="-","-",AVERAGE('2a Aggregate costs'!BD40:BD53))</f>
        <v>-</v>
      </c>
      <c r="BD57" s="138" t="str">
        <f>IF('2a Aggregate costs'!BE40="-","-",AVERAGE('2a Aggregate costs'!BE40:BE53))</f>
        <v>-</v>
      </c>
      <c r="BE57" s="138" t="str">
        <f>IF('2a Aggregate costs'!BF40="-","-",AVERAGE('2a Aggregate costs'!BF40:BF53))</f>
        <v>-</v>
      </c>
    </row>
    <row r="58" spans="1:57">
      <c r="A58" s="14"/>
      <c r="B58" s="367"/>
      <c r="C58" s="145" t="s">
        <v>266</v>
      </c>
      <c r="D58" s="223" t="s">
        <v>260</v>
      </c>
      <c r="E58" s="346"/>
      <c r="F58" s="28"/>
      <c r="G58" s="138">
        <f>IF('2a Aggregate costs'!H78="-","-",AVERAGE('2a Aggregate costs'!H78:H91))</f>
        <v>0</v>
      </c>
      <c r="H58" s="138">
        <f>IF('2a Aggregate costs'!I78="-","-",AVERAGE('2a Aggregate costs'!I78:I91))</f>
        <v>0</v>
      </c>
      <c r="I58" s="138">
        <f>IF('2a Aggregate costs'!J78="-","-",AVERAGE('2a Aggregate costs'!J78:J91))</f>
        <v>0</v>
      </c>
      <c r="J58" s="138">
        <f>IF('2a Aggregate costs'!K78="-","-",AVERAGE('2a Aggregate costs'!K78:K91))</f>
        <v>0</v>
      </c>
      <c r="K58" s="138">
        <f>IF('2a Aggregate costs'!L78="-","-",AVERAGE('2a Aggregate costs'!L78:L91))</f>
        <v>0</v>
      </c>
      <c r="L58" s="138">
        <f>IF('2a Aggregate costs'!M78="-","-",AVERAGE('2a Aggregate costs'!M78:M91))</f>
        <v>0</v>
      </c>
      <c r="M58" s="138">
        <f>IF('2a Aggregate costs'!N78="-","-",AVERAGE('2a Aggregate costs'!N78:N91))</f>
        <v>0</v>
      </c>
      <c r="N58" s="138">
        <f>IF('2a Aggregate costs'!O78="-","-",AVERAGE('2a Aggregate costs'!O78:O91))</f>
        <v>0</v>
      </c>
      <c r="O58" s="28"/>
      <c r="P58" s="138">
        <f>IF('2a Aggregate costs'!Q78="-","-",AVERAGE('2a Aggregate costs'!Q78:Q91))</f>
        <v>0</v>
      </c>
      <c r="Q58" s="138">
        <f>IF('2a Aggregate costs'!R78="-","-",AVERAGE('2a Aggregate costs'!R78:R91))</f>
        <v>0</v>
      </c>
      <c r="R58" s="138">
        <f>IF('2a Aggregate costs'!S78="-","-",AVERAGE('2a Aggregate costs'!S78:S91))</f>
        <v>0</v>
      </c>
      <c r="S58" s="138">
        <f>IF('2a Aggregate costs'!T78="-","-",AVERAGE('2a Aggregate costs'!T78:T91))</f>
        <v>0</v>
      </c>
      <c r="T58" s="138">
        <f>IF('2a Aggregate costs'!U78="-","-",AVERAGE('2a Aggregate costs'!U78:U91))</f>
        <v>0</v>
      </c>
      <c r="U58" s="138">
        <f>IF('2a Aggregate costs'!V78="-","-",AVERAGE('2a Aggregate costs'!V78:V91))</f>
        <v>0</v>
      </c>
      <c r="V58" s="138">
        <f>IF('2a Aggregate costs'!W78="-","-",AVERAGE('2a Aggregate costs'!W78:W91))</f>
        <v>0</v>
      </c>
      <c r="W58" s="138">
        <f>IF('2a Aggregate costs'!X78="-","-",AVERAGE('2a Aggregate costs'!X78:X91))</f>
        <v>0</v>
      </c>
      <c r="X58" s="28"/>
      <c r="Y58" s="138">
        <f>IF('2a Aggregate costs'!Z78="-","-",AVERAGE('2a Aggregate costs'!Z78:Z91))</f>
        <v>0</v>
      </c>
      <c r="Z58" s="138">
        <f>IF('2a Aggregate costs'!AA78="-","-",AVERAGE('2a Aggregate costs'!AA78:AA91))</f>
        <v>0</v>
      </c>
      <c r="AA58" s="138">
        <f>IF('2a Aggregate costs'!AB78="-","-",AVERAGE('2a Aggregate costs'!AB78:AB91))</f>
        <v>0</v>
      </c>
      <c r="AB58" s="138">
        <f>IF('2a Aggregate costs'!AC78="-","-",AVERAGE('2a Aggregate costs'!AC78:AC91))</f>
        <v>0</v>
      </c>
      <c r="AC58" s="138">
        <f>IF('2a Aggregate costs'!AD78="-","-",AVERAGE('2a Aggregate costs'!AD78:AD91))</f>
        <v>0</v>
      </c>
      <c r="AD58" s="138">
        <f>IF('2a Aggregate costs'!AE78="-","-",AVERAGE('2a Aggregate costs'!AE78:AE91))</f>
        <v>0</v>
      </c>
      <c r="AE58" s="138">
        <f>IF('2a Aggregate costs'!AF78="-","-",AVERAGE('2a Aggregate costs'!AF78:AF91))</f>
        <v>0</v>
      </c>
      <c r="AF58" s="138">
        <f>IF('2a Aggregate costs'!AG78="-","-",AVERAGE('2a Aggregate costs'!AG78:AG91))</f>
        <v>0</v>
      </c>
      <c r="AG58" s="138">
        <f>IF('2a Aggregate costs'!AH78="-","-",AVERAGE('2a Aggregate costs'!AH78:AH91))</f>
        <v>0</v>
      </c>
      <c r="AH58" s="138">
        <f>IF('2a Aggregate costs'!AI78="-","-",AVERAGE('2a Aggregate costs'!AI78:AI91))</f>
        <v>0</v>
      </c>
      <c r="AI58" s="138">
        <f>IF('2a Aggregate costs'!AJ78="-","-",AVERAGE('2a Aggregate costs'!AJ78:AJ91))</f>
        <v>1.0326941516292865</v>
      </c>
      <c r="AJ58" s="138" t="str">
        <f>IF('2a Aggregate costs'!AK78="-","-",AVERAGE('2a Aggregate costs'!AK78:AK91))</f>
        <v>-</v>
      </c>
      <c r="AK58" s="138" t="str">
        <f>IF('2a Aggregate costs'!AL78="-","-",AVERAGE('2a Aggregate costs'!AL78:AL91))</f>
        <v>-</v>
      </c>
      <c r="AL58" s="138" t="str">
        <f>IF('2a Aggregate costs'!AM78="-","-",AVERAGE('2a Aggregate costs'!AM78:AM91))</f>
        <v>-</v>
      </c>
      <c r="AM58" s="138" t="str">
        <f>IF('2a Aggregate costs'!AN78="-","-",AVERAGE('2a Aggregate costs'!AN78:AN91))</f>
        <v>-</v>
      </c>
      <c r="AN58" s="138" t="str">
        <f>IF('2a Aggregate costs'!AO78="-","-",AVERAGE('2a Aggregate costs'!AO78:AO91))</f>
        <v>-</v>
      </c>
      <c r="AO58" s="138" t="str">
        <f>IF('2a Aggregate costs'!AP78="-","-",AVERAGE('2a Aggregate costs'!AP78:AP91))</f>
        <v>-</v>
      </c>
      <c r="AP58" s="138" t="str">
        <f>IF('2a Aggregate costs'!AQ78="-","-",AVERAGE('2a Aggregate costs'!AQ78:AQ91))</f>
        <v>-</v>
      </c>
      <c r="AQ58" s="138" t="str">
        <f>IF('2a Aggregate costs'!AR78="-","-",AVERAGE('2a Aggregate costs'!AR78:AR91))</f>
        <v>-</v>
      </c>
      <c r="AR58" s="138" t="str">
        <f>IF('2a Aggregate costs'!AS78="-","-",AVERAGE('2a Aggregate costs'!AS78:AS91))</f>
        <v>-</v>
      </c>
      <c r="AS58" s="138" t="str">
        <f>IF('2a Aggregate costs'!AT78="-","-",AVERAGE('2a Aggregate costs'!AT78:AT91))</f>
        <v>-</v>
      </c>
      <c r="AT58" s="138" t="str">
        <f>IF('2a Aggregate costs'!AU78="-","-",AVERAGE('2a Aggregate costs'!AU78:AU91))</f>
        <v>-</v>
      </c>
      <c r="AU58" s="138" t="str">
        <f>IF('2a Aggregate costs'!AV78="-","-",AVERAGE('2a Aggregate costs'!AV78:AV91))</f>
        <v>-</v>
      </c>
      <c r="AV58" s="138" t="str">
        <f>IF('2a Aggregate costs'!AW78="-","-",AVERAGE('2a Aggregate costs'!AW78:AW91))</f>
        <v>-</v>
      </c>
      <c r="AW58" s="138" t="str">
        <f>IF('2a Aggregate costs'!AX78="-","-",AVERAGE('2a Aggregate costs'!AX78:AX91))</f>
        <v>-</v>
      </c>
      <c r="AX58" s="138" t="str">
        <f>IF('2a Aggregate costs'!AY78="-","-",AVERAGE('2a Aggregate costs'!AY78:AY91))</f>
        <v>-</v>
      </c>
      <c r="AY58" s="138" t="str">
        <f>IF('2a Aggregate costs'!AZ78="-","-",AVERAGE('2a Aggregate costs'!AZ78:AZ91))</f>
        <v>-</v>
      </c>
      <c r="AZ58" s="138" t="str">
        <f>IF('2a Aggregate costs'!BA78="-","-",AVERAGE('2a Aggregate costs'!BA78:BA91))</f>
        <v>-</v>
      </c>
      <c r="BA58" s="138" t="str">
        <f>IF('2a Aggregate costs'!BB78="-","-",AVERAGE('2a Aggregate costs'!BB78:BB91))</f>
        <v>-</v>
      </c>
      <c r="BB58" s="138" t="str">
        <f>IF('2a Aggregate costs'!BC78="-","-",AVERAGE('2a Aggregate costs'!BC78:BC91))</f>
        <v>-</v>
      </c>
      <c r="BC58" s="138" t="str">
        <f>IF('2a Aggregate costs'!BD78="-","-",AVERAGE('2a Aggregate costs'!BD78:BD91))</f>
        <v>-</v>
      </c>
      <c r="BD58" s="138" t="str">
        <f>IF('2a Aggregate costs'!BE78="-","-",AVERAGE('2a Aggregate costs'!BE78:BE91))</f>
        <v>-</v>
      </c>
      <c r="BE58" s="138" t="str">
        <f>IF('2a Aggregate costs'!BF78="-","-",AVERAGE('2a Aggregate costs'!BF78:BF91))</f>
        <v>-</v>
      </c>
    </row>
    <row r="59" spans="1:57" ht="12.75" customHeight="1">
      <c r="A59" s="14"/>
      <c r="B59" s="365" t="s">
        <v>250</v>
      </c>
      <c r="C59" s="145" t="s">
        <v>259</v>
      </c>
      <c r="D59" s="223" t="s">
        <v>260</v>
      </c>
      <c r="E59" s="346"/>
      <c r="F59" s="28"/>
      <c r="G59" s="138">
        <f>'2a Aggregate costs'!H21</f>
        <v>12.858367999999999</v>
      </c>
      <c r="H59" s="138">
        <f>'2a Aggregate costs'!I21</f>
        <v>12.855699999999999</v>
      </c>
      <c r="I59" s="138">
        <f>'2a Aggregate costs'!J21</f>
        <v>15.581108399999998</v>
      </c>
      <c r="J59" s="138">
        <f>'2a Aggregate costs'!K21</f>
        <v>15.57996</v>
      </c>
      <c r="K59" s="138">
        <f>'2a Aggregate costs'!L21</f>
        <v>18.640526740000002</v>
      </c>
      <c r="L59" s="138">
        <f>'2a Aggregate costs'!M21</f>
        <v>18.642219999999998</v>
      </c>
      <c r="M59" s="138">
        <f>'2a Aggregate costs'!N21</f>
        <v>22.102678517046183</v>
      </c>
      <c r="N59" s="138">
        <f>'2a Aggregate costs'!O21</f>
        <v>22.098960000000002</v>
      </c>
      <c r="O59" s="28"/>
      <c r="P59" s="138">
        <f>'2a Aggregate costs'!Q21</f>
        <v>22.098960000000002</v>
      </c>
      <c r="Q59" s="138">
        <f>'2a Aggregate costs'!R21</f>
        <v>23.644631305063015</v>
      </c>
      <c r="R59" s="138">
        <f>'2a Aggregate costs'!S21</f>
        <v>23.60952</v>
      </c>
      <c r="S59" s="138">
        <f>'2a Aggregate costs'!T21</f>
        <v>23.652418974429146</v>
      </c>
      <c r="T59" s="138">
        <f>'2a Aggregate costs'!U21</f>
        <v>23.573549999999997</v>
      </c>
      <c r="U59" s="138">
        <f>'2a Aggregate costs'!V21</f>
        <v>24.983646662697712</v>
      </c>
      <c r="V59" s="138">
        <f>'2a Aggregate costs'!W21</f>
        <v>24.993599999999997</v>
      </c>
      <c r="W59" s="138">
        <f>'2a Aggregate costs'!X21</f>
        <v>25.836025060581413</v>
      </c>
      <c r="X59" s="28"/>
      <c r="Y59" s="138">
        <f>'2a Aggregate costs'!Z21</f>
        <v>25.964079999999999</v>
      </c>
      <c r="Z59" s="138">
        <f>'2a Aggregate costs'!AA21</f>
        <v>25.964079999999999</v>
      </c>
      <c r="AA59" s="138">
        <f>'2a Aggregate costs'!AB21</f>
        <v>27.675689999999996</v>
      </c>
      <c r="AB59" s="138">
        <f>'2a Aggregate costs'!AC21</f>
        <v>27.675689999999996</v>
      </c>
      <c r="AC59" s="138">
        <f>'2a Aggregate costs'!AD21</f>
        <v>27.675689999999996</v>
      </c>
      <c r="AD59" s="138">
        <f>'2a Aggregate costs'!AE21</f>
        <v>27.675689999999996</v>
      </c>
      <c r="AE59" s="138">
        <f>'2a Aggregate costs'!AF21</f>
        <v>31.782430000000002</v>
      </c>
      <c r="AF59" s="138">
        <f>'2a Aggregate costs'!AG21</f>
        <v>31.782430000000002</v>
      </c>
      <c r="AG59" s="138">
        <f>'2a Aggregate costs'!AH21</f>
        <v>31.782430000000002</v>
      </c>
      <c r="AH59" s="138">
        <f>'2a Aggregate costs'!AI21</f>
        <v>31.782430000000002</v>
      </c>
      <c r="AI59" s="138">
        <f>'2a Aggregate costs'!AJ21</f>
        <v>33.060580000000002</v>
      </c>
      <c r="AJ59" s="138" t="str">
        <f>'2a Aggregate costs'!AK21</f>
        <v>-</v>
      </c>
      <c r="AK59" s="138" t="str">
        <f>'2a Aggregate costs'!AL21</f>
        <v>-</v>
      </c>
      <c r="AL59" s="138" t="str">
        <f>'2a Aggregate costs'!AM21</f>
        <v>-</v>
      </c>
      <c r="AM59" s="138" t="str">
        <f>'2a Aggregate costs'!AN21</f>
        <v>-</v>
      </c>
      <c r="AN59" s="138" t="str">
        <f>'2a Aggregate costs'!AO21</f>
        <v>-</v>
      </c>
      <c r="AO59" s="138" t="str">
        <f>'2a Aggregate costs'!AP21</f>
        <v>-</v>
      </c>
      <c r="AP59" s="138" t="str">
        <f>'2a Aggregate costs'!AQ21</f>
        <v>-</v>
      </c>
      <c r="AQ59" s="138" t="str">
        <f>'2a Aggregate costs'!AR21</f>
        <v>-</v>
      </c>
      <c r="AR59" s="138" t="str">
        <f>'2a Aggregate costs'!AS21</f>
        <v>-</v>
      </c>
      <c r="AS59" s="138" t="str">
        <f>'2a Aggregate costs'!AT21</f>
        <v>-</v>
      </c>
      <c r="AT59" s="138" t="str">
        <f>'2a Aggregate costs'!AU21</f>
        <v>-</v>
      </c>
      <c r="AU59" s="138" t="str">
        <f>'2a Aggregate costs'!AV21</f>
        <v>-</v>
      </c>
      <c r="AV59" s="138" t="str">
        <f>'2a Aggregate costs'!AW21</f>
        <v>-</v>
      </c>
      <c r="AW59" s="138" t="str">
        <f>'2a Aggregate costs'!AX21</f>
        <v>-</v>
      </c>
      <c r="AX59" s="138" t="str">
        <f>'2a Aggregate costs'!AY21</f>
        <v>-</v>
      </c>
      <c r="AY59" s="138" t="str">
        <f>'2a Aggregate costs'!AZ21</f>
        <v>-</v>
      </c>
      <c r="AZ59" s="138" t="str">
        <f>'2a Aggregate costs'!BA21</f>
        <v>-</v>
      </c>
      <c r="BA59" s="138" t="str">
        <f>'2a Aggregate costs'!BB21</f>
        <v>-</v>
      </c>
      <c r="BB59" s="138" t="str">
        <f>'2a Aggregate costs'!BC21</f>
        <v>-</v>
      </c>
      <c r="BC59" s="138" t="str">
        <f>'2a Aggregate costs'!BD21</f>
        <v>-</v>
      </c>
      <c r="BD59" s="138" t="str">
        <f>'2a Aggregate costs'!BE21</f>
        <v>-</v>
      </c>
      <c r="BE59" s="138" t="str">
        <f>'2a Aggregate costs'!BF21</f>
        <v>-</v>
      </c>
    </row>
    <row r="60" spans="1:57">
      <c r="A60" s="14"/>
      <c r="B60" s="366"/>
      <c r="C60" s="145" t="s">
        <v>261</v>
      </c>
      <c r="D60" s="223" t="s">
        <v>260</v>
      </c>
      <c r="E60" s="346"/>
      <c r="F60" s="28"/>
      <c r="G60" s="138">
        <f>'2a Aggregate costs'!H22</f>
        <v>3.1029774792790059</v>
      </c>
      <c r="H60" s="138">
        <f>'2a Aggregate costs'!I22</f>
        <v>3.1029774792790059</v>
      </c>
      <c r="I60" s="138">
        <f>'2a Aggregate costs'!J22</f>
        <v>5.1727215521988335</v>
      </c>
      <c r="J60" s="138">
        <f>'2a Aggregate costs'!K22</f>
        <v>5.1727215521988335</v>
      </c>
      <c r="K60" s="138">
        <f>'2a Aggregate costs'!L22</f>
        <v>4.5823442285238185</v>
      </c>
      <c r="L60" s="138">
        <f>'2a Aggregate costs'!M22</f>
        <v>4.6868844010376698</v>
      </c>
      <c r="M60" s="138">
        <f>'2a Aggregate costs'!N22</f>
        <v>5.3125820560931691</v>
      </c>
      <c r="N60" s="138">
        <f>'2a Aggregate costs'!O22</f>
        <v>5.3125820560931691</v>
      </c>
      <c r="O60" s="28"/>
      <c r="P60" s="138">
        <f>'2a Aggregate costs'!Q22</f>
        <v>5.3125820560931691</v>
      </c>
      <c r="Q60" s="138">
        <f>'2a Aggregate costs'!R22</f>
        <v>5.8835962363334122</v>
      </c>
      <c r="R60" s="138">
        <f>'2a Aggregate costs'!S22</f>
        <v>6.1125706929592383</v>
      </c>
      <c r="S60" s="138">
        <f>'2a Aggregate costs'!T22</f>
        <v>6.209419523851972</v>
      </c>
      <c r="T60" s="138">
        <f>'2a Aggregate costs'!U22</f>
        <v>6.209419523851972</v>
      </c>
      <c r="U60" s="138">
        <f>'2a Aggregate costs'!V22</f>
        <v>6.8501864450773278</v>
      </c>
      <c r="V60" s="138">
        <f>'2a Aggregate costs'!W22</f>
        <v>6.8480043107034856</v>
      </c>
      <c r="W60" s="138">
        <f>'2a Aggregate costs'!X22</f>
        <v>6.0338953603312691</v>
      </c>
      <c r="X60" s="28"/>
      <c r="Y60" s="138">
        <f>'2a Aggregate costs'!Z22</f>
        <v>5.6258217510753665</v>
      </c>
      <c r="Z60" s="138">
        <f>'2a Aggregate costs'!AA22</f>
        <v>5.6258217510753665</v>
      </c>
      <c r="AA60" s="138">
        <f>'2a Aggregate costs'!AB22</f>
        <v>6.4495151998345062</v>
      </c>
      <c r="AB60" s="138">
        <f>'2a Aggregate costs'!AC22</f>
        <v>6.4495151998345062</v>
      </c>
      <c r="AC60" s="138">
        <f>'2a Aggregate costs'!AD22</f>
        <v>7.0332667280287327</v>
      </c>
      <c r="AD60" s="138">
        <f>'2a Aggregate costs'!AE22</f>
        <v>7.0332667280287327</v>
      </c>
      <c r="AE60" s="138">
        <f>'2a Aggregate costs'!AF22</f>
        <v>7.6390917056492249</v>
      </c>
      <c r="AF60" s="138">
        <f>'2a Aggregate costs'!AG22</f>
        <v>7.6390917056492249</v>
      </c>
      <c r="AG60" s="138">
        <f>'2a Aggregate costs'!AH22</f>
        <v>7.3166734556066801</v>
      </c>
      <c r="AH60" s="138">
        <f>'2a Aggregate costs'!AI22</f>
        <v>7.3166734556066801</v>
      </c>
      <c r="AI60" s="138">
        <f>'2a Aggregate costs'!AJ22</f>
        <v>7.5328580913997616</v>
      </c>
      <c r="AJ60" s="138" t="str">
        <f>'2a Aggregate costs'!AK22</f>
        <v>-</v>
      </c>
      <c r="AK60" s="138" t="str">
        <f>'2a Aggregate costs'!AL22</f>
        <v>-</v>
      </c>
      <c r="AL60" s="138" t="str">
        <f>'2a Aggregate costs'!AM22</f>
        <v>-</v>
      </c>
      <c r="AM60" s="138" t="str">
        <f>'2a Aggregate costs'!AN22</f>
        <v>-</v>
      </c>
      <c r="AN60" s="138" t="str">
        <f>'2a Aggregate costs'!AO22</f>
        <v>-</v>
      </c>
      <c r="AO60" s="138" t="str">
        <f>'2a Aggregate costs'!AP22</f>
        <v>-</v>
      </c>
      <c r="AP60" s="138" t="str">
        <f>'2a Aggregate costs'!AQ22</f>
        <v>-</v>
      </c>
      <c r="AQ60" s="138" t="str">
        <f>'2a Aggregate costs'!AR22</f>
        <v>-</v>
      </c>
      <c r="AR60" s="138" t="str">
        <f>'2a Aggregate costs'!AS22</f>
        <v>-</v>
      </c>
      <c r="AS60" s="138" t="str">
        <f>'2a Aggregate costs'!AT22</f>
        <v>-</v>
      </c>
      <c r="AT60" s="138" t="str">
        <f>'2a Aggregate costs'!AU22</f>
        <v>-</v>
      </c>
      <c r="AU60" s="138" t="str">
        <f>'2a Aggregate costs'!AV22</f>
        <v>-</v>
      </c>
      <c r="AV60" s="138" t="str">
        <f>'2a Aggregate costs'!AW22</f>
        <v>-</v>
      </c>
      <c r="AW60" s="138" t="str">
        <f>'2a Aggregate costs'!AX22</f>
        <v>-</v>
      </c>
      <c r="AX60" s="138" t="str">
        <f>'2a Aggregate costs'!AY22</f>
        <v>-</v>
      </c>
      <c r="AY60" s="138" t="str">
        <f>'2a Aggregate costs'!AZ22</f>
        <v>-</v>
      </c>
      <c r="AZ60" s="138" t="str">
        <f>'2a Aggregate costs'!BA22</f>
        <v>-</v>
      </c>
      <c r="BA60" s="138" t="str">
        <f>'2a Aggregate costs'!BB22</f>
        <v>-</v>
      </c>
      <c r="BB60" s="138" t="str">
        <f>'2a Aggregate costs'!BC22</f>
        <v>-</v>
      </c>
      <c r="BC60" s="138" t="str">
        <f>'2a Aggregate costs'!BD22</f>
        <v>-</v>
      </c>
      <c r="BD60" s="138" t="str">
        <f>'2a Aggregate costs'!BE22</f>
        <v>-</v>
      </c>
      <c r="BE60" s="138" t="str">
        <f>'2a Aggregate costs'!BF22</f>
        <v>-</v>
      </c>
    </row>
    <row r="61" spans="1:57">
      <c r="A61" s="14"/>
      <c r="B61" s="366"/>
      <c r="C61" s="145" t="s">
        <v>262</v>
      </c>
      <c r="D61" s="223" t="s">
        <v>260</v>
      </c>
      <c r="E61" s="346"/>
      <c r="F61" s="28"/>
      <c r="G61" s="138">
        <f>'2a Aggregate costs'!H23</f>
        <v>3.800644849537282</v>
      </c>
      <c r="H61" s="138">
        <f>'2a Aggregate costs'!I23</f>
        <v>3.800644849537282</v>
      </c>
      <c r="I61" s="138">
        <f>'2a Aggregate costs'!J23</f>
        <v>3.840542773328024</v>
      </c>
      <c r="J61" s="138">
        <f>'2a Aggregate costs'!K23</f>
        <v>3.8063877486640387</v>
      </c>
      <c r="K61" s="138">
        <f>'2a Aggregate costs'!L23</f>
        <v>3.0414069526975425</v>
      </c>
      <c r="L61" s="138">
        <f>'2a Aggregate costs'!M23</f>
        <v>3.0414069526975425</v>
      </c>
      <c r="M61" s="138">
        <f>'2a Aggregate costs'!N23</f>
        <v>3.3175524355353234</v>
      </c>
      <c r="N61" s="138">
        <f>'2a Aggregate costs'!O23</f>
        <v>3.3378759371842848</v>
      </c>
      <c r="O61" s="28"/>
      <c r="P61" s="138">
        <f>'2a Aggregate costs'!Q23</f>
        <v>3.3378759371842848</v>
      </c>
      <c r="Q61" s="138">
        <f>'2a Aggregate costs'!R23</f>
        <v>3.458686192546887</v>
      </c>
      <c r="R61" s="138">
        <f>'2a Aggregate costs'!S23</f>
        <v>3.7058915530784011</v>
      </c>
      <c r="S61" s="138">
        <f>'2a Aggregate costs'!T23</f>
        <v>4.5347994584924356</v>
      </c>
      <c r="T61" s="138">
        <f>'2a Aggregate costs'!U23</f>
        <v>4.5210234547962456</v>
      </c>
      <c r="U61" s="138">
        <f>'2a Aggregate costs'!V23</f>
        <v>4.4511581333846166</v>
      </c>
      <c r="V61" s="138">
        <f>'2a Aggregate costs'!W23</f>
        <v>4.3254615450700591</v>
      </c>
      <c r="W61" s="138">
        <f>'2a Aggregate costs'!X23</f>
        <v>5.3948055674536768</v>
      </c>
      <c r="X61" s="28"/>
      <c r="Y61" s="138">
        <f>'2a Aggregate costs'!Z23</f>
        <v>5.2411778994660096</v>
      </c>
      <c r="Z61" s="138">
        <f>'2a Aggregate costs'!AA23</f>
        <v>5.2411778994660096</v>
      </c>
      <c r="AA61" s="138">
        <f>'2a Aggregate costs'!AB23</f>
        <v>7.1239252389941949</v>
      </c>
      <c r="AB61" s="138">
        <f>'2a Aggregate costs'!AC23</f>
        <v>7.1239252389941949</v>
      </c>
      <c r="AC61" s="138">
        <f>'2a Aggregate costs'!AD23</f>
        <v>7.1232700997361986</v>
      </c>
      <c r="AD61" s="138">
        <f>'2a Aggregate costs'!AE23</f>
        <v>7.1232700997361986</v>
      </c>
      <c r="AE61" s="138">
        <f>'2a Aggregate costs'!AF23</f>
        <v>8.6993291234543246</v>
      </c>
      <c r="AF61" s="138">
        <f>'2a Aggregate costs'!AG23</f>
        <v>8.6993291234543246</v>
      </c>
      <c r="AG61" s="138">
        <f>'2a Aggregate costs'!AH23</f>
        <v>8.6865294843491405</v>
      </c>
      <c r="AH61" s="138">
        <f>'2a Aggregate costs'!AI23</f>
        <v>8.6865294843491405</v>
      </c>
      <c r="AI61" s="138">
        <f>'2a Aggregate costs'!AJ23</f>
        <v>8.7377012463931045</v>
      </c>
      <c r="AJ61" s="138" t="str">
        <f>'2a Aggregate costs'!AK23</f>
        <v>-</v>
      </c>
      <c r="AK61" s="138" t="str">
        <f>'2a Aggregate costs'!AL23</f>
        <v>-</v>
      </c>
      <c r="AL61" s="138" t="str">
        <f>'2a Aggregate costs'!AM23</f>
        <v>-</v>
      </c>
      <c r="AM61" s="138" t="str">
        <f>'2a Aggregate costs'!AN23</f>
        <v>-</v>
      </c>
      <c r="AN61" s="138" t="str">
        <f>'2a Aggregate costs'!AO23</f>
        <v>-</v>
      </c>
      <c r="AO61" s="138" t="str">
        <f>'2a Aggregate costs'!AP23</f>
        <v>-</v>
      </c>
      <c r="AP61" s="138" t="str">
        <f>'2a Aggregate costs'!AQ23</f>
        <v>-</v>
      </c>
      <c r="AQ61" s="138" t="str">
        <f>'2a Aggregate costs'!AR23</f>
        <v>-</v>
      </c>
      <c r="AR61" s="138" t="str">
        <f>'2a Aggregate costs'!AS23</f>
        <v>-</v>
      </c>
      <c r="AS61" s="138" t="str">
        <f>'2a Aggregate costs'!AT23</f>
        <v>-</v>
      </c>
      <c r="AT61" s="138" t="str">
        <f>'2a Aggregate costs'!AU23</f>
        <v>-</v>
      </c>
      <c r="AU61" s="138" t="str">
        <f>'2a Aggregate costs'!AV23</f>
        <v>-</v>
      </c>
      <c r="AV61" s="138" t="str">
        <f>'2a Aggregate costs'!AW23</f>
        <v>-</v>
      </c>
      <c r="AW61" s="138" t="str">
        <f>'2a Aggregate costs'!AX23</f>
        <v>-</v>
      </c>
      <c r="AX61" s="138" t="str">
        <f>'2a Aggregate costs'!AY23</f>
        <v>-</v>
      </c>
      <c r="AY61" s="138" t="str">
        <f>'2a Aggregate costs'!AZ23</f>
        <v>-</v>
      </c>
      <c r="AZ61" s="138" t="str">
        <f>'2a Aggregate costs'!BA23</f>
        <v>-</v>
      </c>
      <c r="BA61" s="138" t="str">
        <f>'2a Aggregate costs'!BB23</f>
        <v>-</v>
      </c>
      <c r="BB61" s="138" t="str">
        <f>'2a Aggregate costs'!BC23</f>
        <v>-</v>
      </c>
      <c r="BC61" s="138" t="str">
        <f>'2a Aggregate costs'!BD23</f>
        <v>-</v>
      </c>
      <c r="BD61" s="138" t="str">
        <f>'2a Aggregate costs'!BE23</f>
        <v>-</v>
      </c>
      <c r="BE61" s="138" t="str">
        <f>'2a Aggregate costs'!BF23</f>
        <v>-</v>
      </c>
    </row>
    <row r="62" spans="1:57">
      <c r="A62" s="14"/>
      <c r="B62" s="366"/>
      <c r="C62" s="145" t="s">
        <v>263</v>
      </c>
      <c r="D62" s="223" t="s">
        <v>264</v>
      </c>
      <c r="E62" s="346"/>
      <c r="F62" s="28"/>
      <c r="G62" s="138">
        <f>'2a Aggregate costs'!H24</f>
        <v>6.5567588596821027</v>
      </c>
      <c r="H62" s="138">
        <f>'2a Aggregate costs'!I24</f>
        <v>6.5567588596821027</v>
      </c>
      <c r="I62" s="138">
        <f>'2a Aggregate costs'!J24</f>
        <v>6.6197359495950758</v>
      </c>
      <c r="J62" s="138">
        <f>'2a Aggregate costs'!K24</f>
        <v>6.6197359495950758</v>
      </c>
      <c r="K62" s="138">
        <f>'2a Aggregate costs'!L24</f>
        <v>6.6995028867368616</v>
      </c>
      <c r="L62" s="138">
        <f>'2a Aggregate costs'!M24</f>
        <v>6.6995028867368616</v>
      </c>
      <c r="M62" s="138">
        <f>'2a Aggregate costs'!N24</f>
        <v>7.1131218301273513</v>
      </c>
      <c r="N62" s="138">
        <f>'2a Aggregate costs'!O24</f>
        <v>7.1131218301273513</v>
      </c>
      <c r="O62" s="28"/>
      <c r="P62" s="138">
        <f>'2a Aggregate costs'!Q24</f>
        <v>7.1131218301273513</v>
      </c>
      <c r="Q62" s="138">
        <f>'2a Aggregate costs'!R24</f>
        <v>7.2804579515147188</v>
      </c>
      <c r="R62" s="138">
        <f>'2a Aggregate costs'!S24</f>
        <v>7.1935840895118579</v>
      </c>
      <c r="S62" s="138">
        <f>'2a Aggregate costs'!T24</f>
        <v>7.3593999937099728</v>
      </c>
      <c r="T62" s="138">
        <f>'2a Aggregate costs'!U24</f>
        <v>7.0492243060839304</v>
      </c>
      <c r="U62" s="138">
        <f>'2a Aggregate costs'!V24</f>
        <v>7.1089669218364691</v>
      </c>
      <c r="V62" s="138">
        <f>'2a Aggregate costs'!W24</f>
        <v>6.9829560851947949</v>
      </c>
      <c r="W62" s="138">
        <f>'2a Aggregate costs'!X24</f>
        <v>9.6262235975887975</v>
      </c>
      <c r="X62" s="28"/>
      <c r="Y62" s="138">
        <f>'2a Aggregate costs'!Z24</f>
        <v>9.9504863797742438</v>
      </c>
      <c r="Z62" s="138">
        <f>'2a Aggregate costs'!AA24</f>
        <v>9.9504863797742438</v>
      </c>
      <c r="AA62" s="138">
        <f>'2a Aggregate costs'!AB24</f>
        <v>10.298637820906499</v>
      </c>
      <c r="AB62" s="138">
        <f>'2a Aggregate costs'!AC24</f>
        <v>10.298637820906499</v>
      </c>
      <c r="AC62" s="138">
        <f>'2a Aggregate costs'!AD24</f>
        <v>10.298637820906499</v>
      </c>
      <c r="AD62" s="138">
        <f>'2a Aggregate costs'!AE24</f>
        <v>10.298637820906499</v>
      </c>
      <c r="AE62" s="138">
        <f>'2a Aggregate costs'!AF24</f>
        <v>10.909265371253545</v>
      </c>
      <c r="AF62" s="138">
        <f>'2a Aggregate costs'!AG24</f>
        <v>10.909265371253545</v>
      </c>
      <c r="AG62" s="138">
        <f>'2a Aggregate costs'!AH24</f>
        <v>10.909265371253545</v>
      </c>
      <c r="AH62" s="138">
        <f>'2a Aggregate costs'!AI24</f>
        <v>10.909265371253545</v>
      </c>
      <c r="AI62" s="138">
        <f>'2a Aggregate costs'!AJ24</f>
        <v>10.979819636605352</v>
      </c>
      <c r="AJ62" s="138" t="str">
        <f>'2a Aggregate costs'!AK24</f>
        <v/>
      </c>
      <c r="AK62" s="138" t="str">
        <f>'2a Aggregate costs'!AL24</f>
        <v/>
      </c>
      <c r="AL62" s="138" t="str">
        <f>'2a Aggregate costs'!AM24</f>
        <v/>
      </c>
      <c r="AM62" s="138" t="str">
        <f>'2a Aggregate costs'!AN24</f>
        <v/>
      </c>
      <c r="AN62" s="138" t="str">
        <f>'2a Aggregate costs'!AO24</f>
        <v/>
      </c>
      <c r="AO62" s="138" t="str">
        <f>'2a Aggregate costs'!AP24</f>
        <v/>
      </c>
      <c r="AP62" s="138" t="str">
        <f>'2a Aggregate costs'!AQ24</f>
        <v/>
      </c>
      <c r="AQ62" s="138" t="str">
        <f>'2a Aggregate costs'!AR24</f>
        <v/>
      </c>
      <c r="AR62" s="138" t="str">
        <f>'2a Aggregate costs'!AS24</f>
        <v/>
      </c>
      <c r="AS62" s="138" t="str">
        <f>'2a Aggregate costs'!AT24</f>
        <v/>
      </c>
      <c r="AT62" s="138" t="str">
        <f>'2a Aggregate costs'!AU24</f>
        <v/>
      </c>
      <c r="AU62" s="138" t="str">
        <f>'2a Aggregate costs'!AV24</f>
        <v/>
      </c>
      <c r="AV62" s="138" t="str">
        <f>'2a Aggregate costs'!AW24</f>
        <v/>
      </c>
      <c r="AW62" s="138" t="str">
        <f>'2a Aggregate costs'!AX24</f>
        <v/>
      </c>
      <c r="AX62" s="138" t="str">
        <f>'2a Aggregate costs'!AY24</f>
        <v/>
      </c>
      <c r="AY62" s="138" t="str">
        <f>'2a Aggregate costs'!AZ24</f>
        <v/>
      </c>
      <c r="AZ62" s="138" t="str">
        <f>'2a Aggregate costs'!BA24</f>
        <v/>
      </c>
      <c r="BA62" s="138" t="str">
        <f>'2a Aggregate costs'!BB24</f>
        <v/>
      </c>
      <c r="BB62" s="138" t="str">
        <f>'2a Aggregate costs'!BC24</f>
        <v/>
      </c>
      <c r="BC62" s="138" t="str">
        <f>'2a Aggregate costs'!BD24</f>
        <v/>
      </c>
      <c r="BD62" s="138" t="str">
        <f>'2a Aggregate costs'!BE24</f>
        <v/>
      </c>
      <c r="BE62" s="138" t="str">
        <f>'2a Aggregate costs'!BF24</f>
        <v/>
      </c>
    </row>
    <row r="63" spans="1:57">
      <c r="A63" s="14"/>
      <c r="B63" s="366"/>
      <c r="C63" s="145" t="s">
        <v>265</v>
      </c>
      <c r="D63" s="223" t="s">
        <v>260</v>
      </c>
      <c r="E63" s="346"/>
      <c r="F63" s="28"/>
      <c r="G63" s="138">
        <f>IF('2a Aggregate costs'!H54="-","-",AVERAGE('2a Aggregate costs'!H54:H67))</f>
        <v>0.23752471562779204</v>
      </c>
      <c r="H63" s="138">
        <f>IF('2a Aggregate costs'!I54="-","-",AVERAGE('2a Aggregate costs'!I54:I67))</f>
        <v>0.23371567586087477</v>
      </c>
      <c r="I63" s="138">
        <f>IF('2a Aggregate costs'!J54="-","-",AVERAGE('2a Aggregate costs'!J54:J67))</f>
        <v>0.23932485208153578</v>
      </c>
      <c r="J63" s="138">
        <f>IF('2a Aggregate costs'!K54="-","-",AVERAGE('2a Aggregate costs'!K54:K67))</f>
        <v>0.24969328222948742</v>
      </c>
      <c r="K63" s="138">
        <f>IF('2a Aggregate costs'!L54="-","-",AVERAGE('2a Aggregate costs'!L54:L67))</f>
        <v>0.25418776130961818</v>
      </c>
      <c r="L63" s="138">
        <f>IF('2a Aggregate costs'!M54="-","-",AVERAGE('2a Aggregate costs'!M54:M67))</f>
        <v>0.24955293838976308</v>
      </c>
      <c r="M63" s="138">
        <f>IF('2a Aggregate costs'!N54="-","-",AVERAGE('2a Aggregate costs'!N54:N67))</f>
        <v>0.25895352069674143</v>
      </c>
      <c r="N63" s="138">
        <f>IF('2a Aggregate costs'!O54="-","-",AVERAGE('2a Aggregate costs'!O54:O67))</f>
        <v>0.26464755141678786</v>
      </c>
      <c r="O63" s="28"/>
      <c r="P63" s="138">
        <f>IF('2a Aggregate costs'!Q54="-","-",AVERAGE('2a Aggregate costs'!Q54:Q67))</f>
        <v>0.26464755141678786</v>
      </c>
      <c r="Q63" s="138">
        <f>IF('2a Aggregate costs'!R54="-","-",AVERAGE('2a Aggregate costs'!R54:R67))</f>
        <v>0.27368706290633843</v>
      </c>
      <c r="R63" s="138">
        <f>IF('2a Aggregate costs'!S54="-","-",AVERAGE('2a Aggregate costs'!S54:S67))</f>
        <v>0.2834963741046907</v>
      </c>
      <c r="S63" s="138">
        <f>IF('2a Aggregate costs'!T54="-","-",AVERAGE('2a Aggregate costs'!T54:T67))</f>
        <v>0.29202353945261356</v>
      </c>
      <c r="T63" s="138">
        <f>IF('2a Aggregate costs'!U54="-","-",AVERAGE('2a Aggregate costs'!U54:U67))</f>
        <v>0.32903062276522305</v>
      </c>
      <c r="U63" s="138">
        <f>IF('2a Aggregate costs'!V54="-","-",AVERAGE('2a Aggregate costs'!V54:V67))</f>
        <v>0.46855561680713737</v>
      </c>
      <c r="V63" s="138">
        <f>IF('2a Aggregate costs'!W54="-","-",AVERAGE('2a Aggregate costs'!W54:W67))</f>
        <v>0.43655170790368708</v>
      </c>
      <c r="W63" s="138">
        <f>IF('2a Aggregate costs'!X54="-","-",AVERAGE('2a Aggregate costs'!X54:X67))</f>
        <v>0.45810779447214506</v>
      </c>
      <c r="X63" s="28"/>
      <c r="Y63" s="138">
        <f>IF('2a Aggregate costs'!Z54="-","-",AVERAGE('2a Aggregate costs'!Z54:Z67))</f>
        <v>0.44053206473126549</v>
      </c>
      <c r="Z63" s="138">
        <f>IF('2a Aggregate costs'!AA54="-","-",AVERAGE('2a Aggregate costs'!AA54:AA67))</f>
        <v>0.44053206473126549</v>
      </c>
      <c r="AA63" s="138">
        <f>IF('2a Aggregate costs'!AB54="-","-",AVERAGE('2a Aggregate costs'!AB54:AB67))</f>
        <v>0.49822888710158414</v>
      </c>
      <c r="AB63" s="138">
        <f>IF('2a Aggregate costs'!AC54="-","-",AVERAGE('2a Aggregate costs'!AC54:AC67))</f>
        <v>0.49822888710158414</v>
      </c>
      <c r="AC63" s="138">
        <f>IF('2a Aggregate costs'!AD54="-","-",AVERAGE('2a Aggregate costs'!AD54:AD67))</f>
        <v>0.45584394206505635</v>
      </c>
      <c r="AD63" s="138">
        <f>IF('2a Aggregate costs'!AE54="-","-",AVERAGE('2a Aggregate costs'!AE54:AE67))</f>
        <v>0.45584394206505635</v>
      </c>
      <c r="AE63" s="138">
        <f>IF('2a Aggregate costs'!AF54="-","-",AVERAGE('2a Aggregate costs'!AF54:AF67))</f>
        <v>0.49389030431392345</v>
      </c>
      <c r="AF63" s="138">
        <f>IF('2a Aggregate costs'!AG54="-","-",AVERAGE('2a Aggregate costs'!AG54:AG67))</f>
        <v>0.49389030431392345</v>
      </c>
      <c r="AG63" s="138">
        <f>IF('2a Aggregate costs'!AH54="-","-",AVERAGE('2a Aggregate costs'!AH54:AH67))</f>
        <v>0.4580300885542391</v>
      </c>
      <c r="AH63" s="138">
        <f>IF('2a Aggregate costs'!AI54="-","-",AVERAGE('2a Aggregate costs'!AI54:AI67))</f>
        <v>0.4580300885542391</v>
      </c>
      <c r="AI63" s="138">
        <f>IF('2a Aggregate costs'!AJ54="-","-",AVERAGE('2a Aggregate costs'!AJ54:AJ67))</f>
        <v>0.4755812073595661</v>
      </c>
      <c r="AJ63" s="138" t="str">
        <f>IF('2a Aggregate costs'!AK54="-","-",AVERAGE('2a Aggregate costs'!AK54:AK67))</f>
        <v>-</v>
      </c>
      <c r="AK63" s="138" t="str">
        <f>IF('2a Aggregate costs'!AL54="-","-",AVERAGE('2a Aggregate costs'!AL54:AL67))</f>
        <v>-</v>
      </c>
      <c r="AL63" s="138" t="str">
        <f>IF('2a Aggregate costs'!AM54="-","-",AVERAGE('2a Aggregate costs'!AM54:AM67))</f>
        <v>-</v>
      </c>
      <c r="AM63" s="138" t="str">
        <f>IF('2a Aggregate costs'!AN54="-","-",AVERAGE('2a Aggregate costs'!AN54:AN67))</f>
        <v>-</v>
      </c>
      <c r="AN63" s="138" t="str">
        <f>IF('2a Aggregate costs'!AO54="-","-",AVERAGE('2a Aggregate costs'!AO54:AO67))</f>
        <v>-</v>
      </c>
      <c r="AO63" s="138" t="str">
        <f>IF('2a Aggregate costs'!AP54="-","-",AVERAGE('2a Aggregate costs'!AP54:AP67))</f>
        <v>-</v>
      </c>
      <c r="AP63" s="138" t="str">
        <f>IF('2a Aggregate costs'!AQ54="-","-",AVERAGE('2a Aggregate costs'!AQ54:AQ67))</f>
        <v>-</v>
      </c>
      <c r="AQ63" s="138" t="str">
        <f>IF('2a Aggregate costs'!AR54="-","-",AVERAGE('2a Aggregate costs'!AR54:AR67))</f>
        <v>-</v>
      </c>
      <c r="AR63" s="138" t="str">
        <f>IF('2a Aggregate costs'!AS54="-","-",AVERAGE('2a Aggregate costs'!AS54:AS67))</f>
        <v>-</v>
      </c>
      <c r="AS63" s="138" t="str">
        <f>IF('2a Aggregate costs'!AT54="-","-",AVERAGE('2a Aggregate costs'!AT54:AT67))</f>
        <v>-</v>
      </c>
      <c r="AT63" s="138" t="str">
        <f>IF('2a Aggregate costs'!AU54="-","-",AVERAGE('2a Aggregate costs'!AU54:AU67))</f>
        <v>-</v>
      </c>
      <c r="AU63" s="138" t="str">
        <f>IF('2a Aggregate costs'!AV54="-","-",AVERAGE('2a Aggregate costs'!AV54:AV67))</f>
        <v>-</v>
      </c>
      <c r="AV63" s="138" t="str">
        <f>IF('2a Aggregate costs'!AW54="-","-",AVERAGE('2a Aggregate costs'!AW54:AW67))</f>
        <v>-</v>
      </c>
      <c r="AW63" s="138" t="str">
        <f>IF('2a Aggregate costs'!AX54="-","-",AVERAGE('2a Aggregate costs'!AX54:AX67))</f>
        <v>-</v>
      </c>
      <c r="AX63" s="138" t="str">
        <f>IF('2a Aggregate costs'!AY54="-","-",AVERAGE('2a Aggregate costs'!AY54:AY67))</f>
        <v>-</v>
      </c>
      <c r="AY63" s="138" t="str">
        <f>IF('2a Aggregate costs'!AZ54="-","-",AVERAGE('2a Aggregate costs'!AZ54:AZ67))</f>
        <v>-</v>
      </c>
      <c r="AZ63" s="138" t="str">
        <f>IF('2a Aggregate costs'!BA54="-","-",AVERAGE('2a Aggregate costs'!BA54:BA67))</f>
        <v>-</v>
      </c>
      <c r="BA63" s="138" t="str">
        <f>IF('2a Aggregate costs'!BB54="-","-",AVERAGE('2a Aggregate costs'!BB54:BB67))</f>
        <v>-</v>
      </c>
      <c r="BB63" s="138" t="str">
        <f>IF('2a Aggregate costs'!BC54="-","-",AVERAGE('2a Aggregate costs'!BC54:BC67))</f>
        <v>-</v>
      </c>
      <c r="BC63" s="138" t="str">
        <f>IF('2a Aggregate costs'!BD54="-","-",AVERAGE('2a Aggregate costs'!BD54:BD67))</f>
        <v>-</v>
      </c>
      <c r="BD63" s="138" t="str">
        <f>IF('2a Aggregate costs'!BE54="-","-",AVERAGE('2a Aggregate costs'!BE54:BE67))</f>
        <v>-</v>
      </c>
      <c r="BE63" s="138" t="str">
        <f>IF('2a Aggregate costs'!BF54="-","-",AVERAGE('2a Aggregate costs'!BF54:BF67))</f>
        <v>-</v>
      </c>
    </row>
    <row r="64" spans="1:57">
      <c r="A64" s="14"/>
      <c r="B64" s="367"/>
      <c r="C64" s="145" t="s">
        <v>266</v>
      </c>
      <c r="D64" s="223" t="s">
        <v>260</v>
      </c>
      <c r="E64" s="346"/>
      <c r="F64" s="28"/>
      <c r="G64" s="138">
        <f>IF('2a Aggregate costs'!H92="-","-",AVERAGE('2a Aggregate costs'!H92:H105))</f>
        <v>0</v>
      </c>
      <c r="H64" s="138">
        <f>IF('2a Aggregate costs'!I92="-","-",AVERAGE('2a Aggregate costs'!I92:I105))</f>
        <v>0</v>
      </c>
      <c r="I64" s="138">
        <f>IF('2a Aggregate costs'!J92="-","-",AVERAGE('2a Aggregate costs'!J92:J105))</f>
        <v>0</v>
      </c>
      <c r="J64" s="138">
        <f>IF('2a Aggregate costs'!K92="-","-",AVERAGE('2a Aggregate costs'!K92:K105))</f>
        <v>0</v>
      </c>
      <c r="K64" s="138">
        <f>IF('2a Aggregate costs'!L92="-","-",AVERAGE('2a Aggregate costs'!L92:L105))</f>
        <v>0</v>
      </c>
      <c r="L64" s="138">
        <f>IF('2a Aggregate costs'!M92="-","-",AVERAGE('2a Aggregate costs'!M92:M105))</f>
        <v>0</v>
      </c>
      <c r="M64" s="138">
        <f>IF('2a Aggregate costs'!N92="-","-",AVERAGE('2a Aggregate costs'!N92:N105))</f>
        <v>0</v>
      </c>
      <c r="N64" s="138">
        <f>IF('2a Aggregate costs'!O92="-","-",AVERAGE('2a Aggregate costs'!O92:O105))</f>
        <v>0</v>
      </c>
      <c r="O64" s="28"/>
      <c r="P64" s="138">
        <f>IF('2a Aggregate costs'!Q92="-","-",AVERAGE('2a Aggregate costs'!Q92:Q105))</f>
        <v>0</v>
      </c>
      <c r="Q64" s="138">
        <f>IF('2a Aggregate costs'!R92="-","-",AVERAGE('2a Aggregate costs'!R92:R105))</f>
        <v>0</v>
      </c>
      <c r="R64" s="138">
        <f>IF('2a Aggregate costs'!S92="-","-",AVERAGE('2a Aggregate costs'!S92:S105))</f>
        <v>0</v>
      </c>
      <c r="S64" s="138">
        <f>IF('2a Aggregate costs'!T92="-","-",AVERAGE('2a Aggregate costs'!T92:T105))</f>
        <v>0</v>
      </c>
      <c r="T64" s="138">
        <f>IF('2a Aggregate costs'!U92="-","-",AVERAGE('2a Aggregate costs'!U92:U105))</f>
        <v>0</v>
      </c>
      <c r="U64" s="138">
        <f>IF('2a Aggregate costs'!V92="-","-",AVERAGE('2a Aggregate costs'!V92:V105))</f>
        <v>0</v>
      </c>
      <c r="V64" s="138">
        <f>IF('2a Aggregate costs'!W92="-","-",AVERAGE('2a Aggregate costs'!W92:W105))</f>
        <v>0</v>
      </c>
      <c r="W64" s="138">
        <f>IF('2a Aggregate costs'!X92="-","-",AVERAGE('2a Aggregate costs'!X92:X105))</f>
        <v>0</v>
      </c>
      <c r="X64" s="28"/>
      <c r="Y64" s="138">
        <f>IF('2a Aggregate costs'!Z92="-","-",AVERAGE('2a Aggregate costs'!Z92:Z105))</f>
        <v>0</v>
      </c>
      <c r="Z64" s="138">
        <f>IF('2a Aggregate costs'!AA92="-","-",AVERAGE('2a Aggregate costs'!AA92:AA105))</f>
        <v>0</v>
      </c>
      <c r="AA64" s="138">
        <f>IF('2a Aggregate costs'!AB92="-","-",AVERAGE('2a Aggregate costs'!AB92:AB105))</f>
        <v>0</v>
      </c>
      <c r="AB64" s="138">
        <f>IF('2a Aggregate costs'!AC92="-","-",AVERAGE('2a Aggregate costs'!AC92:AC105))</f>
        <v>0</v>
      </c>
      <c r="AC64" s="138">
        <f>IF('2a Aggregate costs'!AD92="-","-",AVERAGE('2a Aggregate costs'!AD92:AD105))</f>
        <v>0</v>
      </c>
      <c r="AD64" s="138">
        <f>IF('2a Aggregate costs'!AE92="-","-",AVERAGE('2a Aggregate costs'!AE92:AE105))</f>
        <v>0</v>
      </c>
      <c r="AE64" s="138">
        <f>IF('2a Aggregate costs'!AF92="-","-",AVERAGE('2a Aggregate costs'!AF92:AF105))</f>
        <v>0</v>
      </c>
      <c r="AF64" s="138">
        <f>IF('2a Aggregate costs'!AG92="-","-",AVERAGE('2a Aggregate costs'!AG92:AG105))</f>
        <v>0</v>
      </c>
      <c r="AG64" s="138">
        <f>IF('2a Aggregate costs'!AH92="-","-",AVERAGE('2a Aggregate costs'!AH92:AH105))</f>
        <v>0</v>
      </c>
      <c r="AH64" s="138">
        <f>IF('2a Aggregate costs'!AI92="-","-",AVERAGE('2a Aggregate costs'!AI92:AI105))</f>
        <v>0</v>
      </c>
      <c r="AI64" s="138">
        <f>IF('2a Aggregate costs'!AJ92="-","-",AVERAGE('2a Aggregate costs'!AJ92:AJ105))</f>
        <v>1.031106899568909</v>
      </c>
      <c r="AJ64" s="138" t="str">
        <f>IF('2a Aggregate costs'!AK92="-","-",AVERAGE('2a Aggregate costs'!AK92:AK105))</f>
        <v>-</v>
      </c>
      <c r="AK64" s="138" t="str">
        <f>IF('2a Aggregate costs'!AL92="-","-",AVERAGE('2a Aggregate costs'!AL92:AL105))</f>
        <v>-</v>
      </c>
      <c r="AL64" s="138" t="str">
        <f>IF('2a Aggregate costs'!AM92="-","-",AVERAGE('2a Aggregate costs'!AM92:AM105))</f>
        <v>-</v>
      </c>
      <c r="AM64" s="138" t="str">
        <f>IF('2a Aggregate costs'!AN92="-","-",AVERAGE('2a Aggregate costs'!AN92:AN105))</f>
        <v>-</v>
      </c>
      <c r="AN64" s="138" t="str">
        <f>IF('2a Aggregate costs'!AO92="-","-",AVERAGE('2a Aggregate costs'!AO92:AO105))</f>
        <v>-</v>
      </c>
      <c r="AO64" s="138" t="str">
        <f>IF('2a Aggregate costs'!AP92="-","-",AVERAGE('2a Aggregate costs'!AP92:AP105))</f>
        <v>-</v>
      </c>
      <c r="AP64" s="138" t="str">
        <f>IF('2a Aggregate costs'!AQ92="-","-",AVERAGE('2a Aggregate costs'!AQ92:AQ105))</f>
        <v>-</v>
      </c>
      <c r="AQ64" s="138" t="str">
        <f>IF('2a Aggregate costs'!AR92="-","-",AVERAGE('2a Aggregate costs'!AR92:AR105))</f>
        <v>-</v>
      </c>
      <c r="AR64" s="138" t="str">
        <f>IF('2a Aggregate costs'!AS92="-","-",AVERAGE('2a Aggregate costs'!AS92:AS105))</f>
        <v>-</v>
      </c>
      <c r="AS64" s="138" t="str">
        <f>IF('2a Aggregate costs'!AT92="-","-",AVERAGE('2a Aggregate costs'!AT92:AT105))</f>
        <v>-</v>
      </c>
      <c r="AT64" s="138" t="str">
        <f>IF('2a Aggregate costs'!AU92="-","-",AVERAGE('2a Aggregate costs'!AU92:AU105))</f>
        <v>-</v>
      </c>
      <c r="AU64" s="138" t="str">
        <f>IF('2a Aggregate costs'!AV92="-","-",AVERAGE('2a Aggregate costs'!AV92:AV105))</f>
        <v>-</v>
      </c>
      <c r="AV64" s="138" t="str">
        <f>IF('2a Aggregate costs'!AW92="-","-",AVERAGE('2a Aggregate costs'!AW92:AW105))</f>
        <v>-</v>
      </c>
      <c r="AW64" s="138" t="str">
        <f>IF('2a Aggregate costs'!AX92="-","-",AVERAGE('2a Aggregate costs'!AX92:AX105))</f>
        <v>-</v>
      </c>
      <c r="AX64" s="138" t="str">
        <f>IF('2a Aggregate costs'!AY92="-","-",AVERAGE('2a Aggregate costs'!AY92:AY105))</f>
        <v>-</v>
      </c>
      <c r="AY64" s="138" t="str">
        <f>IF('2a Aggregate costs'!AZ92="-","-",AVERAGE('2a Aggregate costs'!AZ92:AZ105))</f>
        <v>-</v>
      </c>
      <c r="AZ64" s="138" t="str">
        <f>IF('2a Aggregate costs'!BA92="-","-",AVERAGE('2a Aggregate costs'!BA92:BA105))</f>
        <v>-</v>
      </c>
      <c r="BA64" s="138" t="str">
        <f>IF('2a Aggregate costs'!BB92="-","-",AVERAGE('2a Aggregate costs'!BB92:BB105))</f>
        <v>-</v>
      </c>
      <c r="BB64" s="138" t="str">
        <f>IF('2a Aggregate costs'!BC92="-","-",AVERAGE('2a Aggregate costs'!BC92:BC105))</f>
        <v>-</v>
      </c>
      <c r="BC64" s="138" t="str">
        <f>IF('2a Aggregate costs'!BD92="-","-",AVERAGE('2a Aggregate costs'!BD92:BD105))</f>
        <v>-</v>
      </c>
      <c r="BD64" s="138" t="str">
        <f>IF('2a Aggregate costs'!BE92="-","-",AVERAGE('2a Aggregate costs'!BE92:BE105))</f>
        <v>-</v>
      </c>
      <c r="BE64" s="138" t="str">
        <f>IF('2a Aggregate costs'!BF92="-","-",AVERAGE('2a Aggregate costs'!BF92:BF105))</f>
        <v>-</v>
      </c>
    </row>
    <row r="65" spans="1:57">
      <c r="A65" s="14"/>
      <c r="B65" s="345" t="s">
        <v>251</v>
      </c>
      <c r="C65" s="145" t="s">
        <v>262</v>
      </c>
      <c r="D65" s="223" t="s">
        <v>260</v>
      </c>
      <c r="E65" s="346"/>
      <c r="F65" s="28"/>
      <c r="G65" s="138">
        <f>'2a Aggregate costs'!H27</f>
        <v>1.2807925205600019</v>
      </c>
      <c r="H65" s="138">
        <f>'2a Aggregate costs'!I27</f>
        <v>1.2807925205600019</v>
      </c>
      <c r="I65" s="138">
        <f>'2a Aggregate costs'!J27</f>
        <v>1.335659353563418</v>
      </c>
      <c r="J65" s="138">
        <f>'2a Aggregate costs'!K27</f>
        <v>1.3237809601028736</v>
      </c>
      <c r="K65" s="138">
        <f>'2a Aggregate costs'!L27</f>
        <v>1.0338995283355803</v>
      </c>
      <c r="L65" s="138">
        <f>'2a Aggregate costs'!M27</f>
        <v>1.0338995283355803</v>
      </c>
      <c r="M65" s="138">
        <f>'2a Aggregate costs'!N27</f>
        <v>1.1449392746201887</v>
      </c>
      <c r="N65" s="138">
        <f>'2a Aggregate costs'!O27</f>
        <v>1.1446873714788544</v>
      </c>
      <c r="O65" s="28"/>
      <c r="P65" s="138">
        <f>'2a Aggregate costs'!Q27</f>
        <v>1.1446873714788544</v>
      </c>
      <c r="Q65" s="138">
        <f>'2a Aggregate costs'!R27</f>
        <v>1.1852279541409441</v>
      </c>
      <c r="R65" s="138">
        <f>'2a Aggregate costs'!S27</f>
        <v>1.2188247882877752</v>
      </c>
      <c r="S65" s="138">
        <f>'2a Aggregate costs'!T27</f>
        <v>1.4914429930722879</v>
      </c>
      <c r="T65" s="138">
        <f>'2a Aggregate costs'!U27</f>
        <v>1.4265065757514408</v>
      </c>
      <c r="U65" s="138">
        <f>'2a Aggregate costs'!V27</f>
        <v>1.4044621556312693</v>
      </c>
      <c r="V65" s="138">
        <f>'2a Aggregate costs'!W27</f>
        <v>1.406307692740828</v>
      </c>
      <c r="W65" s="138">
        <f>'2a Aggregate costs'!X27</f>
        <v>1.7539761922050034</v>
      </c>
      <c r="X65" s="28"/>
      <c r="Y65" s="138">
        <f>'2a Aggregate costs'!Z27</f>
        <v>1.7360420655827042</v>
      </c>
      <c r="Z65" s="138">
        <f>'2a Aggregate costs'!AA27</f>
        <v>1.7360420655827042</v>
      </c>
      <c r="AA65" s="138">
        <f>'2a Aggregate costs'!AB27</f>
        <v>1.933978746453737</v>
      </c>
      <c r="AB65" s="138">
        <f>'2a Aggregate costs'!AC27</f>
        <v>1.933978746453737</v>
      </c>
      <c r="AC65" s="138">
        <f>'2a Aggregate costs'!AD27</f>
        <v>1.9338008914989997</v>
      </c>
      <c r="AD65" s="138">
        <f>'2a Aggregate costs'!AE27</f>
        <v>1.9338008914989997</v>
      </c>
      <c r="AE65" s="138">
        <f>'2a Aggregate costs'!AF27</f>
        <v>2.9941074517373605</v>
      </c>
      <c r="AF65" s="138">
        <f>'2a Aggregate costs'!AG27</f>
        <v>2.9941074517373605</v>
      </c>
      <c r="AG65" s="138">
        <f>'2a Aggregate costs'!AH27</f>
        <v>2.989702112626663</v>
      </c>
      <c r="AH65" s="138">
        <f>'2a Aggregate costs'!AI27</f>
        <v>2.989702112626663</v>
      </c>
      <c r="AI65" s="138">
        <f>'2a Aggregate costs'!AJ27</f>
        <v>3.0884931685270325</v>
      </c>
      <c r="AJ65" s="138" t="str">
        <f>'2a Aggregate costs'!AK27</f>
        <v>-</v>
      </c>
      <c r="AK65" s="138" t="str">
        <f>'2a Aggregate costs'!AL27</f>
        <v>-</v>
      </c>
      <c r="AL65" s="138" t="str">
        <f>'2a Aggregate costs'!AM27</f>
        <v>-</v>
      </c>
      <c r="AM65" s="138" t="str">
        <f>'2a Aggregate costs'!AN27</f>
        <v>-</v>
      </c>
      <c r="AN65" s="138" t="str">
        <f>'2a Aggregate costs'!AO27</f>
        <v>-</v>
      </c>
      <c r="AO65" s="138" t="str">
        <f>'2a Aggregate costs'!AP27</f>
        <v>-</v>
      </c>
      <c r="AP65" s="138" t="str">
        <f>'2a Aggregate costs'!AQ27</f>
        <v>-</v>
      </c>
      <c r="AQ65" s="138" t="str">
        <f>'2a Aggregate costs'!AR27</f>
        <v>-</v>
      </c>
      <c r="AR65" s="138" t="str">
        <f>'2a Aggregate costs'!AS27</f>
        <v>-</v>
      </c>
      <c r="AS65" s="138" t="str">
        <f>'2a Aggregate costs'!AT27</f>
        <v>-</v>
      </c>
      <c r="AT65" s="138" t="str">
        <f>'2a Aggregate costs'!AU27</f>
        <v>-</v>
      </c>
      <c r="AU65" s="138" t="str">
        <f>'2a Aggregate costs'!AV27</f>
        <v>-</v>
      </c>
      <c r="AV65" s="138" t="str">
        <f>'2a Aggregate costs'!AW27</f>
        <v>-</v>
      </c>
      <c r="AW65" s="138" t="str">
        <f>'2a Aggregate costs'!AX27</f>
        <v>-</v>
      </c>
      <c r="AX65" s="138" t="str">
        <f>'2a Aggregate costs'!AY27</f>
        <v>-</v>
      </c>
      <c r="AY65" s="138" t="str">
        <f>'2a Aggregate costs'!AZ27</f>
        <v>-</v>
      </c>
      <c r="AZ65" s="138" t="str">
        <f>'2a Aggregate costs'!BA27</f>
        <v>-</v>
      </c>
      <c r="BA65" s="138" t="str">
        <f>'2a Aggregate costs'!BB27</f>
        <v>-</v>
      </c>
      <c r="BB65" s="138" t="str">
        <f>'2a Aggregate costs'!BC27</f>
        <v>-</v>
      </c>
      <c r="BC65" s="138" t="str">
        <f>'2a Aggregate costs'!BD27</f>
        <v>-</v>
      </c>
      <c r="BD65" s="138" t="str">
        <f>'2a Aggregate costs'!BE27</f>
        <v>-</v>
      </c>
      <c r="BE65" s="138" t="str">
        <f>'2a Aggregate costs'!BF27</f>
        <v>-</v>
      </c>
    </row>
    <row r="66" spans="1:57">
      <c r="A66" s="14"/>
      <c r="B66" s="346"/>
      <c r="C66" s="145" t="s">
        <v>263</v>
      </c>
      <c r="D66" s="223" t="s">
        <v>264</v>
      </c>
      <c r="E66" s="346"/>
      <c r="F66" s="28"/>
      <c r="G66" s="138">
        <f>'2a Aggregate costs'!H28</f>
        <v>6.5567588596821027</v>
      </c>
      <c r="H66" s="138">
        <f>'2a Aggregate costs'!I28</f>
        <v>6.5567588596821027</v>
      </c>
      <c r="I66" s="138">
        <f>'2a Aggregate costs'!J28</f>
        <v>6.6197359495950758</v>
      </c>
      <c r="J66" s="138">
        <f>'2a Aggregate costs'!K28</f>
        <v>6.6197359495950758</v>
      </c>
      <c r="K66" s="138">
        <f>'2a Aggregate costs'!L28</f>
        <v>6.6995028867368616</v>
      </c>
      <c r="L66" s="138">
        <f>'2a Aggregate costs'!M28</f>
        <v>6.6995028867368616</v>
      </c>
      <c r="M66" s="138">
        <f>'2a Aggregate costs'!N28</f>
        <v>7.1131218301273513</v>
      </c>
      <c r="N66" s="138">
        <f>'2a Aggregate costs'!O28</f>
        <v>7.1131218301273513</v>
      </c>
      <c r="O66" s="28"/>
      <c r="P66" s="138">
        <f>'2a Aggregate costs'!Q28</f>
        <v>7.1131218301273513</v>
      </c>
      <c r="Q66" s="138">
        <f>'2a Aggregate costs'!R28</f>
        <v>7.2804579515147188</v>
      </c>
      <c r="R66" s="138">
        <f>'2a Aggregate costs'!S28</f>
        <v>7.1935840895118579</v>
      </c>
      <c r="S66" s="138">
        <f>'2a Aggregate costs'!T28</f>
        <v>7.3593999937099728</v>
      </c>
      <c r="T66" s="138">
        <f>'2a Aggregate costs'!U28</f>
        <v>7.0492243060839304</v>
      </c>
      <c r="U66" s="138">
        <f>'2a Aggregate costs'!V28</f>
        <v>7.1089669218364691</v>
      </c>
      <c r="V66" s="138">
        <f>'2a Aggregate costs'!W28</f>
        <v>6.9829560851947949</v>
      </c>
      <c r="W66" s="138">
        <f>'2a Aggregate costs'!X28</f>
        <v>9.6262235975887975</v>
      </c>
      <c r="X66" s="28"/>
      <c r="Y66" s="138">
        <f>'2a Aggregate costs'!Z28</f>
        <v>9.9504863797742438</v>
      </c>
      <c r="Z66" s="138">
        <f>'2a Aggregate costs'!AA28</f>
        <v>9.9504863797742438</v>
      </c>
      <c r="AA66" s="138">
        <f>'2a Aggregate costs'!AB28</f>
        <v>10.298637820906499</v>
      </c>
      <c r="AB66" s="138">
        <f>'2a Aggregate costs'!AC28</f>
        <v>10.298637820906499</v>
      </c>
      <c r="AC66" s="138">
        <f>'2a Aggregate costs'!AD28</f>
        <v>10.298637820906499</v>
      </c>
      <c r="AD66" s="138">
        <f>'2a Aggregate costs'!AE28</f>
        <v>10.298637820906499</v>
      </c>
      <c r="AE66" s="138">
        <f>'2a Aggregate costs'!AF28</f>
        <v>10.909265371253545</v>
      </c>
      <c r="AF66" s="138">
        <f>'2a Aggregate costs'!AG28</f>
        <v>10.909265371253545</v>
      </c>
      <c r="AG66" s="138">
        <f>'2a Aggregate costs'!AH28</f>
        <v>10.909265371253545</v>
      </c>
      <c r="AH66" s="138">
        <f>'2a Aggregate costs'!AI28</f>
        <v>10.909265371253545</v>
      </c>
      <c r="AI66" s="138">
        <f>'2a Aggregate costs'!AJ28</f>
        <v>10.979819636605352</v>
      </c>
      <c r="AJ66" s="138" t="str">
        <f>'2a Aggregate costs'!AK28</f>
        <v/>
      </c>
      <c r="AK66" s="138" t="str">
        <f>'2a Aggregate costs'!AL28</f>
        <v/>
      </c>
      <c r="AL66" s="138" t="str">
        <f>'2a Aggregate costs'!AM28</f>
        <v/>
      </c>
      <c r="AM66" s="138" t="str">
        <f>'2a Aggregate costs'!AN28</f>
        <v/>
      </c>
      <c r="AN66" s="138" t="str">
        <f>'2a Aggregate costs'!AO28</f>
        <v/>
      </c>
      <c r="AO66" s="138" t="str">
        <f>'2a Aggregate costs'!AP28</f>
        <v/>
      </c>
      <c r="AP66" s="138" t="str">
        <f>'2a Aggregate costs'!AQ28</f>
        <v/>
      </c>
      <c r="AQ66" s="138" t="str">
        <f>'2a Aggregate costs'!AR28</f>
        <v/>
      </c>
      <c r="AR66" s="138" t="str">
        <f>'2a Aggregate costs'!AS28</f>
        <v/>
      </c>
      <c r="AS66" s="138" t="str">
        <f>'2a Aggregate costs'!AT28</f>
        <v/>
      </c>
      <c r="AT66" s="138" t="str">
        <f>'2a Aggregate costs'!AU28</f>
        <v/>
      </c>
      <c r="AU66" s="138" t="str">
        <f>'2a Aggregate costs'!AV28</f>
        <v/>
      </c>
      <c r="AV66" s="138" t="str">
        <f>'2a Aggregate costs'!AW28</f>
        <v/>
      </c>
      <c r="AW66" s="138" t="str">
        <f>'2a Aggregate costs'!AX28</f>
        <v/>
      </c>
      <c r="AX66" s="138" t="str">
        <f>'2a Aggregate costs'!AY28</f>
        <v/>
      </c>
      <c r="AY66" s="138" t="str">
        <f>'2a Aggregate costs'!AZ28</f>
        <v/>
      </c>
      <c r="AZ66" s="138" t="str">
        <f>'2a Aggregate costs'!BA28</f>
        <v/>
      </c>
      <c r="BA66" s="138" t="str">
        <f>'2a Aggregate costs'!BB28</f>
        <v/>
      </c>
      <c r="BB66" s="138" t="str">
        <f>'2a Aggregate costs'!BC28</f>
        <v/>
      </c>
      <c r="BC66" s="138" t="str">
        <f>'2a Aggregate costs'!BD28</f>
        <v/>
      </c>
      <c r="BD66" s="138" t="str">
        <f>'2a Aggregate costs'!BE28</f>
        <v/>
      </c>
      <c r="BE66" s="138" t="str">
        <f>'2a Aggregate costs'!BF28</f>
        <v/>
      </c>
    </row>
    <row r="67" spans="1:57">
      <c r="A67" s="14"/>
      <c r="B67" s="347"/>
      <c r="C67" s="145" t="s">
        <v>267</v>
      </c>
      <c r="D67" s="223" t="s">
        <v>264</v>
      </c>
      <c r="E67" s="347"/>
      <c r="F67" s="28"/>
      <c r="G67" s="138">
        <f>'2a Aggregate costs'!H29</f>
        <v>0</v>
      </c>
      <c r="H67" s="138">
        <f>'2a Aggregate costs'!I29</f>
        <v>0</v>
      </c>
      <c r="I67" s="138">
        <f>'2a Aggregate costs'!J29</f>
        <v>0</v>
      </c>
      <c r="J67" s="138">
        <f>'2a Aggregate costs'!K29</f>
        <v>0</v>
      </c>
      <c r="K67" s="138">
        <f>'2a Aggregate costs'!L29</f>
        <v>0</v>
      </c>
      <c r="L67" s="138">
        <f>'2a Aggregate costs'!M29</f>
        <v>0</v>
      </c>
      <c r="M67" s="138">
        <f>'2a Aggregate costs'!N29</f>
        <v>0</v>
      </c>
      <c r="N67" s="138">
        <f>'2a Aggregate costs'!O29</f>
        <v>0</v>
      </c>
      <c r="O67" s="28"/>
      <c r="P67" s="138">
        <f>'2a Aggregate costs'!Q29</f>
        <v>0</v>
      </c>
      <c r="Q67" s="138">
        <f>'2a Aggregate costs'!R29</f>
        <v>0</v>
      </c>
      <c r="R67" s="138">
        <f>'2a Aggregate costs'!S29</f>
        <v>0</v>
      </c>
      <c r="S67" s="138">
        <f>'2a Aggregate costs'!T29</f>
        <v>0</v>
      </c>
      <c r="T67" s="138">
        <f>'2a Aggregate costs'!U29</f>
        <v>0</v>
      </c>
      <c r="U67" s="138">
        <f>'2a Aggregate costs'!V29</f>
        <v>0</v>
      </c>
      <c r="V67" s="138">
        <f>'2a Aggregate costs'!W29</f>
        <v>0</v>
      </c>
      <c r="W67" s="138">
        <f>'2a Aggregate costs'!X29</f>
        <v>2.6928799999999997</v>
      </c>
      <c r="X67" s="28"/>
      <c r="Y67" s="138">
        <f>'2a Aggregate costs'!Z29</f>
        <v>2.6928799999999997</v>
      </c>
      <c r="Z67" s="138">
        <f>'2a Aggregate costs'!AA29</f>
        <v>2.6928799999999997</v>
      </c>
      <c r="AA67" s="138">
        <f>'2a Aggregate costs'!AB29</f>
        <v>0.44530000000000003</v>
      </c>
      <c r="AB67" s="138">
        <f>'2a Aggregate costs'!AC29</f>
        <v>0.44530000000000003</v>
      </c>
      <c r="AC67" s="138">
        <f>'2a Aggregate costs'!AD29</f>
        <v>0.44530000000000003</v>
      </c>
      <c r="AD67" s="138">
        <f>'2a Aggregate costs'!AE29</f>
        <v>0.44530000000000003</v>
      </c>
      <c r="AE67" s="138">
        <f>'2a Aggregate costs'!AF29</f>
        <v>0.38324999999999998</v>
      </c>
      <c r="AF67" s="138">
        <f>'2a Aggregate costs'!AG29</f>
        <v>0.38324999999999998</v>
      </c>
      <c r="AG67" s="138">
        <f>'2a Aggregate costs'!AH29</f>
        <v>0.38324999999999998</v>
      </c>
      <c r="AH67" s="138">
        <f>'2a Aggregate costs'!AI29</f>
        <v>0.38324999999999998</v>
      </c>
      <c r="AI67" s="138">
        <f>'2a Aggregate costs'!AJ29</f>
        <v>2.9966499999999998</v>
      </c>
      <c r="AJ67" s="138" t="str">
        <f>'2a Aggregate costs'!AK29</f>
        <v>-</v>
      </c>
      <c r="AK67" s="138" t="str">
        <f>'2a Aggregate costs'!AL29</f>
        <v>-</v>
      </c>
      <c r="AL67" s="138" t="str">
        <f>'2a Aggregate costs'!AM29</f>
        <v>-</v>
      </c>
      <c r="AM67" s="138" t="str">
        <f>'2a Aggregate costs'!AN29</f>
        <v>-</v>
      </c>
      <c r="AN67" s="138" t="str">
        <f>'2a Aggregate costs'!AO29</f>
        <v>-</v>
      </c>
      <c r="AO67" s="138" t="str">
        <f>'2a Aggregate costs'!AP29</f>
        <v>-</v>
      </c>
      <c r="AP67" s="138" t="str">
        <f>'2a Aggregate costs'!AQ29</f>
        <v>-</v>
      </c>
      <c r="AQ67" s="138" t="str">
        <f>'2a Aggregate costs'!AR29</f>
        <v>-</v>
      </c>
      <c r="AR67" s="138" t="str">
        <f>'2a Aggregate costs'!AS29</f>
        <v>-</v>
      </c>
      <c r="AS67" s="138" t="str">
        <f>'2a Aggregate costs'!AT29</f>
        <v>-</v>
      </c>
      <c r="AT67" s="138" t="str">
        <f>'2a Aggregate costs'!AU29</f>
        <v>-</v>
      </c>
      <c r="AU67" s="138" t="str">
        <f>'2a Aggregate costs'!AV29</f>
        <v>-</v>
      </c>
      <c r="AV67" s="138" t="str">
        <f>'2a Aggregate costs'!AW29</f>
        <v>-</v>
      </c>
      <c r="AW67" s="138" t="str">
        <f>'2a Aggregate costs'!AX29</f>
        <v>-</v>
      </c>
      <c r="AX67" s="138" t="str">
        <f>'2a Aggregate costs'!AY29</f>
        <v>-</v>
      </c>
      <c r="AY67" s="138" t="str">
        <f>'2a Aggregate costs'!AZ29</f>
        <v>-</v>
      </c>
      <c r="AZ67" s="138" t="str">
        <f>'2a Aggregate costs'!BA29</f>
        <v>-</v>
      </c>
      <c r="BA67" s="138" t="str">
        <f>'2a Aggregate costs'!BB29</f>
        <v>-</v>
      </c>
      <c r="BB67" s="138" t="str">
        <f>'2a Aggregate costs'!BC29</f>
        <v>-</v>
      </c>
      <c r="BC67" s="138" t="str">
        <f>'2a Aggregate costs'!BD29</f>
        <v>-</v>
      </c>
      <c r="BD67" s="138" t="str">
        <f>'2a Aggregate costs'!BE29</f>
        <v>-</v>
      </c>
      <c r="BE67" s="138" t="str">
        <f>'2a Aggregate costs'!BF29</f>
        <v>-</v>
      </c>
    </row>
    <row r="68" spans="1:57" s="14" customFormat="1"/>
    <row r="69" spans="1:57">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57" s="85" customFormat="1">
      <c r="B70" s="86" t="s">
        <v>268</v>
      </c>
    </row>
    <row r="71" spans="1:57" s="14" customFormat="1">
      <c r="B71" s="83"/>
    </row>
    <row r="72" spans="1:57" s="14" customFormat="1"/>
    <row r="73" spans="1:57" s="14" customFormat="1" ht="27">
      <c r="B73" s="225" t="s">
        <v>94</v>
      </c>
      <c r="C73" s="144" t="s">
        <v>253</v>
      </c>
      <c r="D73" s="222" t="s">
        <v>96</v>
      </c>
      <c r="E73" s="127" t="s">
        <v>269</v>
      </c>
      <c r="F73" s="28"/>
      <c r="G73" s="128" t="s">
        <v>217</v>
      </c>
      <c r="H73" s="128" t="s">
        <v>218</v>
      </c>
      <c r="I73" s="128" t="s">
        <v>219</v>
      </c>
    </row>
    <row r="74" spans="1:57" s="14" customFormat="1">
      <c r="B74" s="351" t="s">
        <v>234</v>
      </c>
      <c r="C74" s="145" t="s">
        <v>259</v>
      </c>
      <c r="D74" s="345" t="s">
        <v>236</v>
      </c>
      <c r="E74" s="348"/>
      <c r="F74" s="28"/>
      <c r="G74" s="106">
        <f>'3a Demand'!$C$9*((G53*'3a Demand'!$C$17)+(H53*'3a Demand'!$D$17))</f>
        <v>39.856246279654741</v>
      </c>
      <c r="H74" s="106">
        <f>'3a Demand'!$C$9*((I53*'3a Demand'!$C$17)+(J53*'3a Demand'!$D$17))</f>
        <v>48.299415355155737</v>
      </c>
      <c r="I74" s="106">
        <f>'3a Demand'!$C$9*((K53*'3a Demand'!$C$17)+(L53*'3a Demand'!$D$17))</f>
        <v>57.788612295619139</v>
      </c>
    </row>
    <row r="75" spans="1:57" s="14" customFormat="1">
      <c r="B75" s="351"/>
      <c r="C75" s="145" t="s">
        <v>261</v>
      </c>
      <c r="D75" s="346"/>
      <c r="E75" s="348"/>
      <c r="F75" s="28"/>
      <c r="G75" s="106">
        <f>'3a Demand'!$C$9*((G54*'3a Demand'!$C$17)+(H54*'3a Demand'!$D$17))</f>
        <v>9.6192301857649181</v>
      </c>
      <c r="H75" s="106">
        <f>'3a Demand'!$C$9*((I54*'3a Demand'!$C$17)+(J54*'3a Demand'!$D$17))</f>
        <v>16.035436811816385</v>
      </c>
      <c r="I75" s="106">
        <f>'3a Demand'!$C$9*((K54*'3a Demand'!$C$17)+(L54*'3a Demand'!$D$17))</f>
        <v>14.38921237332776</v>
      </c>
      <c r="AI75" s="76"/>
    </row>
    <row r="76" spans="1:57" s="14" customFormat="1">
      <c r="B76" s="351"/>
      <c r="C76" s="145" t="s">
        <v>262</v>
      </c>
      <c r="D76" s="346"/>
      <c r="E76" s="348"/>
      <c r="F76" s="28"/>
      <c r="G76" s="106">
        <f>'3a Demand'!$C$9*((G55*'3a Demand'!$C$17)+(H55*'3a Demand'!$D$17))</f>
        <v>11.781999033565574</v>
      </c>
      <c r="H76" s="106">
        <f>'3a Demand'!$C$9*((I55*'3a Demand'!$C$17)+(J55*'3a Demand'!$D$17))</f>
        <v>11.845584599499011</v>
      </c>
      <c r="I76" s="106">
        <f>'3a Demand'!$C$9*((K55*'3a Demand'!$C$17)+(L55*'3a Demand'!$D$17))</f>
        <v>9.4283615533623824</v>
      </c>
    </row>
    <row r="77" spans="1:57" s="14" customFormat="1">
      <c r="B77" s="351"/>
      <c r="C77" s="145" t="s">
        <v>263</v>
      </c>
      <c r="D77" s="346"/>
      <c r="E77" s="348"/>
      <c r="F77" s="28"/>
      <c r="G77" s="106">
        <f>((G56*'3a Demand'!$C$17)+(H56*'3a Demand'!$D$17))</f>
        <v>6.5567588596821036</v>
      </c>
      <c r="H77" s="106">
        <f>((I56*'3a Demand'!$C$17)+(J56*'3a Demand'!$D$17))</f>
        <v>6.6197359495950767</v>
      </c>
      <c r="I77" s="106">
        <f>((K56*'3a Demand'!$C$17)+(L56*'3a Demand'!$D$17))</f>
        <v>6.6995028867368625</v>
      </c>
    </row>
    <row r="78" spans="1:57" s="14" customFormat="1">
      <c r="B78" s="351"/>
      <c r="C78" s="145" t="s">
        <v>270</v>
      </c>
      <c r="D78" s="346"/>
      <c r="E78" s="348"/>
      <c r="F78" s="28"/>
      <c r="G78" s="106">
        <f>'3a Demand'!$C$9*((G57*'3a Demand'!$C$17)+(H57*'3a Demand'!$D$17))</f>
        <v>0.73069317557103552</v>
      </c>
      <c r="H78" s="106">
        <f>'3a Demand'!$C$9*((I57*'3a Demand'!$C$17)+(J57*'3a Demand'!$D$17))</f>
        <v>0.76126450113577537</v>
      </c>
      <c r="I78" s="106">
        <f>'3a Demand'!$C$9*((K57*'3a Demand'!$C$17)+(L57*'3a Demand'!$D$17))</f>
        <v>0.78096913824533987</v>
      </c>
      <c r="AJ78" s="76"/>
      <c r="AK78" s="76"/>
    </row>
    <row r="79" spans="1:57" s="14" customFormat="1">
      <c r="B79" s="351"/>
      <c r="C79" s="146" t="s">
        <v>271</v>
      </c>
      <c r="D79" s="346"/>
      <c r="E79" s="348"/>
      <c r="F79" s="28"/>
      <c r="G79" s="126">
        <f>(AVERAGE(G15:G28)*'3a Demand'!C17)+(AVERAGE(H15:H28)*'3a Demand'!D17)</f>
        <v>68.544927534238354</v>
      </c>
      <c r="H79" s="126">
        <f>(AVERAGE(I15:I28)*'3a Demand'!C17)+(AVERAGE(J15:J28)*'3a Demand'!D17)</f>
        <v>83.561437217201998</v>
      </c>
      <c r="I79" s="126">
        <f>(AVERAGE(K15:K28)*'3a Demand'!C17)+(AVERAGE(L15:L28)*'3a Demand'!D17)</f>
        <v>89.086658247291481</v>
      </c>
    </row>
    <row r="80" spans="1:57" s="14" customFormat="1">
      <c r="B80" s="349" t="s">
        <v>250</v>
      </c>
      <c r="C80" s="145" t="s">
        <v>259</v>
      </c>
      <c r="D80" s="346"/>
      <c r="E80" s="348"/>
      <c r="F80" s="28"/>
      <c r="G80" s="106">
        <f>'3a Demand'!$C$10*((G59*'3a Demand'!$C$18)+(H59*'3a Demand'!$D$18))</f>
        <v>53.998364769631209</v>
      </c>
      <c r="H80" s="106">
        <f>'3a Demand'!$C$10*((I59*'3a Demand'!$C$18)+(J59*'3a Demand'!$D$18))</f>
        <v>65.437736574754297</v>
      </c>
      <c r="I80" s="106">
        <f>'3a Demand'!$C$10*((K59*'3a Demand'!$C$18)+(L59*'3a Demand'!$D$18))</f>
        <v>78.294515797066808</v>
      </c>
    </row>
    <row r="81" spans="2:9" s="14" customFormat="1">
      <c r="B81" s="350"/>
      <c r="C81" s="145" t="s">
        <v>261</v>
      </c>
      <c r="D81" s="346"/>
      <c r="E81" s="348"/>
      <c r="F81" s="28"/>
      <c r="G81" s="106">
        <f>'3a Demand'!$C$10*((G60*'3a Demand'!$C$18)+(H60*'3a Demand'!$D$18))</f>
        <v>13.032505412971826</v>
      </c>
      <c r="H81" s="106">
        <f>'3a Demand'!$C$10*((I60*'3a Demand'!$C$18)+(J60*'3a Demand'!$D$18))</f>
        <v>21.7254305192351</v>
      </c>
      <c r="I81" s="106">
        <f>'3a Demand'!$C$10*((K60*'3a Demand'!$C$18)+(L60*'3a Demand'!$D$18))</f>
        <v>19.511538854455289</v>
      </c>
    </row>
    <row r="82" spans="2:9" s="14" customFormat="1">
      <c r="B82" s="350"/>
      <c r="C82" s="145" t="s">
        <v>262</v>
      </c>
      <c r="D82" s="346"/>
      <c r="E82" s="348"/>
      <c r="F82" s="28"/>
      <c r="G82" s="106">
        <f>'3a Demand'!$C$10*((G61*'3a Demand'!$C$18)+(H61*'3a Demand'!$D$18))</f>
        <v>15.962708368056587</v>
      </c>
      <c r="H82" s="106">
        <f>'3a Demand'!$C$10*((I61*'3a Demand'!$C$18)+(J61*'3a Demand'!$D$18))</f>
        <v>16.043473265485858</v>
      </c>
      <c r="I82" s="106">
        <f>'3a Demand'!$C$10*((K61*'3a Demand'!$C$18)+(L61*'3a Demand'!$D$18))</f>
        <v>12.77390920132968</v>
      </c>
    </row>
    <row r="83" spans="2:9" s="14" customFormat="1">
      <c r="B83" s="350"/>
      <c r="C83" s="145" t="s">
        <v>263</v>
      </c>
      <c r="D83" s="346"/>
      <c r="E83" s="348"/>
      <c r="F83" s="28"/>
      <c r="G83" s="106">
        <f>((G62*'3a Demand'!$C$18)+(H62*'3a Demand'!$D$18))</f>
        <v>6.5567588596821027</v>
      </c>
      <c r="H83" s="106">
        <f>((I62*'3a Demand'!$C$18)+(J62*'3a Demand'!$D$18))</f>
        <v>6.6197359495950767</v>
      </c>
      <c r="I83" s="106">
        <f>((K62*'3a Demand'!$C$18)+(L62*'3a Demand'!$D$18))</f>
        <v>6.6995028867368607</v>
      </c>
    </row>
    <row r="84" spans="2:9" s="14" customFormat="1">
      <c r="B84" s="350"/>
      <c r="C84" s="145" t="s">
        <v>270</v>
      </c>
      <c r="D84" s="346"/>
      <c r="E84" s="348"/>
      <c r="F84" s="28"/>
      <c r="G84" s="106">
        <f>'3a Demand'!$C$10*((G63*'3a Demand'!$C$18)+(H63*'3a Demand'!$D$18))</f>
        <v>0.98792297635358117</v>
      </c>
      <c r="H84" s="106">
        <f>'3a Demand'!$C$10*((I63*'3a Demand'!$C$18)+(J63*'3a Demand'!$D$18))</f>
        <v>1.0315161651082234</v>
      </c>
      <c r="I84" s="106">
        <f>'3a Demand'!$C$10*((K63*'3a Demand'!$C$18)+(L63*'3a Demand'!$D$18))</f>
        <v>1.0558090067924109</v>
      </c>
    </row>
    <row r="85" spans="2:9" s="14" customFormat="1">
      <c r="B85" s="350"/>
      <c r="C85" s="146" t="s">
        <v>271</v>
      </c>
      <c r="D85" s="346"/>
      <c r="E85" s="348"/>
      <c r="F85" s="28"/>
      <c r="G85" s="126">
        <f>(AVERAGE(G29:G42)*'3a Demand'!C18)+(AVERAGE(H29:H42)*'3a Demand'!D18)</f>
        <v>90.538260386695313</v>
      </c>
      <c r="H85" s="126">
        <f>(AVERAGE(I29:I42)*'3a Demand'!C18)+(AVERAGE(J29:J42)*'3a Demand'!D18)</f>
        <v>110.85789247417857</v>
      </c>
      <c r="I85" s="126">
        <f>(AVERAGE(K29:K42)*'3a Demand'!C18)+(AVERAGE(L29:L42)*'3a Demand'!D18)</f>
        <v>118.33527574638106</v>
      </c>
    </row>
    <row r="86" spans="2:9" s="14" customFormat="1">
      <c r="B86" s="344" t="s">
        <v>251</v>
      </c>
      <c r="C86" s="145" t="s">
        <v>262</v>
      </c>
      <c r="D86" s="346"/>
      <c r="E86" s="348"/>
      <c r="F86" s="28"/>
      <c r="G86" s="106">
        <f>'3a Demand'!$C$11*((G65*'3a Demand'!$C$19)+(H65*'3a Demand'!$D$19))</f>
        <v>15.369510236881789</v>
      </c>
      <c r="H86" s="106">
        <f>'3a Demand'!$C$11*((I65*'3a Demand'!$C$19)+(J65*'3a Demand'!$D$19))</f>
        <v>15.920595779679616</v>
      </c>
      <c r="I86" s="106">
        <f>'3a Demand'!$C$11*((K65*'3a Demand'!$C$19)+(L65*'3a Demand'!$D$19))</f>
        <v>12.406794332085205</v>
      </c>
    </row>
    <row r="87" spans="2:9" s="14" customFormat="1">
      <c r="B87" s="344"/>
      <c r="C87" s="145" t="s">
        <v>263</v>
      </c>
      <c r="D87" s="346"/>
      <c r="E87" s="348"/>
      <c r="F87" s="28"/>
      <c r="G87" s="106">
        <f>((G66*'3a Demand'!$C$19)+(H66*'3a Demand'!$D$19))</f>
        <v>6.5567588554850307</v>
      </c>
      <c r="H87" s="106">
        <f>((I66*'3a Demand'!$C$19)+(J66*'3a Demand'!$D$19))</f>
        <v>6.6197359453576921</v>
      </c>
      <c r="I87" s="106">
        <f>((K66*'3a Demand'!$C$19)+(L66*'3a Demand'!$D$19))</f>
        <v>6.6995028824484173</v>
      </c>
    </row>
    <row r="88" spans="2:9" s="14" customFormat="1">
      <c r="B88" s="344"/>
      <c r="C88" s="146" t="s">
        <v>271</v>
      </c>
      <c r="D88" s="347"/>
      <c r="E88" s="348"/>
      <c r="F88" s="28"/>
      <c r="G88" s="126">
        <f>(G43*'3a Demand'!C19)+(H43*'3a Demand'!D19)</f>
        <v>21.926269092366816</v>
      </c>
      <c r="H88" s="126">
        <f>I43*'3a Demand'!C19+J43*'3a Demand'!D19</f>
        <v>22.540331725037305</v>
      </c>
      <c r="I88" s="126">
        <f>K43*'3a Demand'!C19+L43*'3a Demand'!D19</f>
        <v>19.106297214533623</v>
      </c>
    </row>
    <row r="89" spans="2:9" s="14" customFormat="1"/>
    <row r="90" spans="2:9" s="14" customFormat="1"/>
    <row r="91" spans="2:9" s="14" customFormat="1"/>
    <row r="92" spans="2:9" s="14" customFormat="1"/>
  </sheetData>
  <mergeCells count="26">
    <mergeCell ref="B3:I3"/>
    <mergeCell ref="C9:C14"/>
    <mergeCell ref="B15:B28"/>
    <mergeCell ref="B29:B42"/>
    <mergeCell ref="D15:D43"/>
    <mergeCell ref="E15:E43"/>
    <mergeCell ref="B9:B14"/>
    <mergeCell ref="D9:D14"/>
    <mergeCell ref="E9:E10"/>
    <mergeCell ref="G9:N9"/>
    <mergeCell ref="G10:N10"/>
    <mergeCell ref="C47:C52"/>
    <mergeCell ref="D47:D52"/>
    <mergeCell ref="B65:B67"/>
    <mergeCell ref="G48:N48"/>
    <mergeCell ref="G47:N47"/>
    <mergeCell ref="B47:B52"/>
    <mergeCell ref="E47:E48"/>
    <mergeCell ref="E53:E67"/>
    <mergeCell ref="B53:B58"/>
    <mergeCell ref="B59:B64"/>
    <mergeCell ref="B86:B88"/>
    <mergeCell ref="D74:D88"/>
    <mergeCell ref="E74:E88"/>
    <mergeCell ref="B80:B85"/>
    <mergeCell ref="B74:B79"/>
  </mergeCells>
  <phoneticPr fontId="189" type="noConversion"/>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BF106"/>
  <sheetViews>
    <sheetView zoomScaleNormal="100" workbookViewId="0"/>
  </sheetViews>
  <sheetFormatPr defaultColWidth="0" defaultRowHeight="13.5" zeroHeight="1"/>
  <cols>
    <col min="1" max="1" width="2.4609375" customWidth="1"/>
    <col min="2" max="2" width="25.15234375" customWidth="1"/>
    <col min="3" max="3" width="15" customWidth="1"/>
    <col min="4" max="4" width="11.3828125" customWidth="1"/>
    <col min="5" max="5" width="26" customWidth="1"/>
    <col min="6" max="6" width="23.61328125" customWidth="1"/>
    <col min="7" max="7" width="1.3828125" customWidth="1"/>
    <col min="8" max="15" width="15.61328125" customWidth="1"/>
    <col min="16" max="16" width="1.3828125" customWidth="1"/>
    <col min="17" max="24" width="15.61328125" customWidth="1"/>
    <col min="25" max="25" width="1.3828125" customWidth="1"/>
    <col min="26" max="58" width="15.61328125" customWidth="1"/>
    <col min="59" max="16384" width="9" hidden="1"/>
  </cols>
  <sheetData>
    <row r="1" spans="1:58" s="2" customFormat="1" ht="12.75" customHeight="1"/>
    <row r="2" spans="1:58" s="2" customFormat="1" ht="18.75" customHeight="1">
      <c r="B2" s="40" t="s">
        <v>272</v>
      </c>
      <c r="C2" s="40"/>
      <c r="D2" s="40"/>
      <c r="E2" s="40"/>
      <c r="F2" s="40"/>
      <c r="G2" s="40"/>
      <c r="H2" s="40"/>
      <c r="P2" s="40"/>
      <c r="Y2" s="40"/>
      <c r="Z2" s="40"/>
    </row>
    <row r="3" spans="1:58" s="2" customFormat="1" ht="28.5" customHeight="1">
      <c r="B3" s="368" t="s">
        <v>273</v>
      </c>
      <c r="C3" s="368"/>
      <c r="D3" s="368"/>
      <c r="E3" s="368"/>
      <c r="F3" s="368"/>
      <c r="G3" s="368"/>
      <c r="H3" s="368"/>
      <c r="I3" s="368"/>
      <c r="J3" s="368"/>
      <c r="K3" s="39"/>
      <c r="L3" s="39"/>
      <c r="M3" s="39"/>
      <c r="N3" s="39"/>
      <c r="O3" s="39"/>
      <c r="P3" s="39"/>
      <c r="Q3" s="39"/>
      <c r="R3" s="39"/>
      <c r="S3" s="39"/>
      <c r="T3" s="39"/>
      <c r="U3" s="39"/>
      <c r="V3" s="39"/>
      <c r="W3" s="39"/>
      <c r="X3" s="39"/>
      <c r="Y3" s="39"/>
      <c r="Z3" s="39"/>
      <c r="AA3" s="39"/>
      <c r="AB3" s="39"/>
      <c r="AC3" s="39"/>
      <c r="AD3" s="39"/>
    </row>
    <row r="4" spans="1:58" s="2" customFormat="1" ht="12.75" customHeight="1"/>
    <row r="5" spans="1:58" s="14" customFormat="1">
      <c r="I5" s="55"/>
      <c r="S5" s="55"/>
    </row>
    <row r="6" spans="1:58" s="14" customFormat="1"/>
    <row r="7" spans="1:58" s="85" customFormat="1">
      <c r="B7" s="86" t="s">
        <v>274</v>
      </c>
      <c r="C7" s="86"/>
    </row>
    <row r="8" spans="1:58" s="14" customFormat="1"/>
    <row r="9" spans="1:58">
      <c r="A9" s="14"/>
      <c r="B9" s="362" t="s">
        <v>94</v>
      </c>
      <c r="C9" s="380" t="s">
        <v>253</v>
      </c>
      <c r="D9" s="381"/>
      <c r="E9" s="355" t="s">
        <v>96</v>
      </c>
      <c r="F9" s="372"/>
      <c r="G9" s="84"/>
      <c r="H9" s="386" t="s">
        <v>97</v>
      </c>
      <c r="I9" s="387"/>
      <c r="J9" s="387"/>
      <c r="K9" s="387"/>
      <c r="L9" s="387"/>
      <c r="M9" s="387"/>
      <c r="N9" s="387"/>
      <c r="O9" s="388"/>
      <c r="P9" s="136"/>
      <c r="Q9" s="229" t="s">
        <v>98</v>
      </c>
      <c r="R9" s="230"/>
      <c r="S9" s="230"/>
      <c r="T9" s="230"/>
      <c r="U9" s="230"/>
      <c r="V9" s="230"/>
      <c r="W9" s="230"/>
      <c r="X9" s="230"/>
      <c r="Y9" s="84"/>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1"/>
    </row>
    <row r="10" spans="1:58" ht="12.75" customHeight="1">
      <c r="A10" s="14"/>
      <c r="B10" s="362"/>
      <c r="C10" s="382"/>
      <c r="D10" s="383"/>
      <c r="E10" s="355"/>
      <c r="F10" s="372"/>
      <c r="G10" s="84"/>
      <c r="H10" s="356" t="s">
        <v>99</v>
      </c>
      <c r="I10" s="357"/>
      <c r="J10" s="357"/>
      <c r="K10" s="357"/>
      <c r="L10" s="357"/>
      <c r="M10" s="357"/>
      <c r="N10" s="357"/>
      <c r="O10" s="358"/>
      <c r="P10" s="136"/>
      <c r="Q10" s="232" t="s">
        <v>100</v>
      </c>
      <c r="R10" s="233"/>
      <c r="S10" s="233"/>
      <c r="T10" s="233"/>
      <c r="U10" s="233"/>
      <c r="V10" s="233"/>
      <c r="W10" s="233"/>
      <c r="X10" s="233"/>
      <c r="Y10" s="84"/>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4"/>
    </row>
    <row r="11" spans="1:58" ht="25.5" customHeight="1">
      <c r="A11" s="14"/>
      <c r="B11" s="362"/>
      <c r="C11" s="382"/>
      <c r="D11" s="383"/>
      <c r="E11" s="355"/>
      <c r="F11" s="97" t="s">
        <v>101</v>
      </c>
      <c r="G11" s="84"/>
      <c r="H11" s="33" t="s">
        <v>102</v>
      </c>
      <c r="I11" s="33" t="s">
        <v>103</v>
      </c>
      <c r="J11" s="33" t="s">
        <v>104</v>
      </c>
      <c r="K11" s="33" t="s">
        <v>105</v>
      </c>
      <c r="L11" s="33" t="s">
        <v>106</v>
      </c>
      <c r="M11" s="34" t="s">
        <v>107</v>
      </c>
      <c r="N11" s="33" t="s">
        <v>108</v>
      </c>
      <c r="O11" s="33" t="s">
        <v>109</v>
      </c>
      <c r="P11" s="84"/>
      <c r="Q11" s="29" t="s">
        <v>110</v>
      </c>
      <c r="R11" s="29" t="s">
        <v>111</v>
      </c>
      <c r="S11" s="29" t="s">
        <v>112</v>
      </c>
      <c r="T11" s="35" t="s">
        <v>113</v>
      </c>
      <c r="U11" s="29" t="s">
        <v>114</v>
      </c>
      <c r="V11" s="29" t="s">
        <v>115</v>
      </c>
      <c r="W11" s="29" t="s">
        <v>116</v>
      </c>
      <c r="X11" s="29" t="s">
        <v>117</v>
      </c>
      <c r="Y11" s="84"/>
      <c r="Z11" s="29" t="s">
        <v>118</v>
      </c>
      <c r="AA11" s="29" t="s">
        <v>118</v>
      </c>
      <c r="AB11" s="29" t="s">
        <v>119</v>
      </c>
      <c r="AC11" s="29" t="s">
        <v>119</v>
      </c>
      <c r="AD11" s="264" t="s">
        <v>120</v>
      </c>
      <c r="AE11" s="264" t="s">
        <v>120</v>
      </c>
      <c r="AF11" s="265" t="s">
        <v>121</v>
      </c>
      <c r="AG11" s="263" t="s">
        <v>121</v>
      </c>
      <c r="AH11" s="263" t="s">
        <v>122</v>
      </c>
      <c r="AI11" s="263" t="s">
        <v>122</v>
      </c>
      <c r="AJ11" s="263" t="s">
        <v>123</v>
      </c>
      <c r="AK11" s="263" t="s">
        <v>123</v>
      </c>
      <c r="AL11" s="263" t="s">
        <v>124</v>
      </c>
      <c r="AM11" s="263" t="s">
        <v>124</v>
      </c>
      <c r="AN11" s="263" t="s">
        <v>125</v>
      </c>
      <c r="AO11" s="263" t="s">
        <v>125</v>
      </c>
      <c r="AP11" s="263" t="s">
        <v>126</v>
      </c>
      <c r="AQ11" s="263" t="s">
        <v>126</v>
      </c>
      <c r="AR11" s="263" t="s">
        <v>127</v>
      </c>
      <c r="AS11" s="263" t="s">
        <v>127</v>
      </c>
      <c r="AT11" s="263" t="s">
        <v>128</v>
      </c>
      <c r="AU11" s="263" t="s">
        <v>128</v>
      </c>
      <c r="AV11" s="263" t="s">
        <v>129</v>
      </c>
      <c r="AW11" s="263" t="s">
        <v>129</v>
      </c>
      <c r="AX11" s="263" t="s">
        <v>130</v>
      </c>
      <c r="AY11" s="263" t="s">
        <v>130</v>
      </c>
      <c r="AZ11" s="263" t="s">
        <v>131</v>
      </c>
      <c r="BA11" s="263" t="s">
        <v>131</v>
      </c>
      <c r="BB11" s="263" t="s">
        <v>132</v>
      </c>
      <c r="BC11" s="263" t="s">
        <v>132</v>
      </c>
      <c r="BD11" s="263" t="s">
        <v>133</v>
      </c>
      <c r="BE11" s="263" t="s">
        <v>133</v>
      </c>
      <c r="BF11" s="263" t="s">
        <v>134</v>
      </c>
    </row>
    <row r="12" spans="1:58" ht="25.5" customHeight="1">
      <c r="A12" s="14"/>
      <c r="B12" s="362"/>
      <c r="C12" s="382"/>
      <c r="D12" s="383"/>
      <c r="E12" s="355"/>
      <c r="F12" s="97" t="s">
        <v>101</v>
      </c>
      <c r="G12" s="84"/>
      <c r="H12" s="33" t="s">
        <v>102</v>
      </c>
      <c r="I12" s="33" t="s">
        <v>103</v>
      </c>
      <c r="J12" s="33" t="s">
        <v>104</v>
      </c>
      <c r="K12" s="33" t="s">
        <v>105</v>
      </c>
      <c r="L12" s="33" t="s">
        <v>106</v>
      </c>
      <c r="M12" s="34" t="s">
        <v>107</v>
      </c>
      <c r="N12" s="33" t="s">
        <v>108</v>
      </c>
      <c r="O12" s="33" t="s">
        <v>109</v>
      </c>
      <c r="P12" s="84"/>
      <c r="Q12" s="29" t="s">
        <v>110</v>
      </c>
      <c r="R12" s="29" t="s">
        <v>111</v>
      </c>
      <c r="S12" s="29" t="s">
        <v>112</v>
      </c>
      <c r="T12" s="35" t="s">
        <v>113</v>
      </c>
      <c r="U12" s="29" t="s">
        <v>114</v>
      </c>
      <c r="V12" s="29" t="s">
        <v>115</v>
      </c>
      <c r="W12" s="29" t="s">
        <v>116</v>
      </c>
      <c r="X12" s="29" t="s">
        <v>117</v>
      </c>
      <c r="Y12" s="84"/>
      <c r="Z12" s="29" t="s">
        <v>118</v>
      </c>
      <c r="AA12" s="29" t="s">
        <v>135</v>
      </c>
      <c r="AB12" s="29" t="s">
        <v>119</v>
      </c>
      <c r="AC12" s="29" t="s">
        <v>136</v>
      </c>
      <c r="AD12" s="29" t="s">
        <v>137</v>
      </c>
      <c r="AE12" s="29" t="s">
        <v>138</v>
      </c>
      <c r="AF12" s="29" t="s">
        <v>139</v>
      </c>
      <c r="AG12" s="29" t="s">
        <v>140</v>
      </c>
      <c r="AH12" s="29" t="s">
        <v>141</v>
      </c>
      <c r="AI12" s="29" t="s">
        <v>142</v>
      </c>
      <c r="AJ12" s="29" t="s">
        <v>143</v>
      </c>
      <c r="AK12" s="29" t="s">
        <v>144</v>
      </c>
      <c r="AL12" s="29" t="s">
        <v>145</v>
      </c>
      <c r="AM12" s="29" t="s">
        <v>146</v>
      </c>
      <c r="AN12" s="29" t="s">
        <v>147</v>
      </c>
      <c r="AO12" s="29" t="s">
        <v>148</v>
      </c>
      <c r="AP12" s="29" t="s">
        <v>149</v>
      </c>
      <c r="AQ12" s="29" t="s">
        <v>150</v>
      </c>
      <c r="AR12" s="29" t="s">
        <v>151</v>
      </c>
      <c r="AS12" s="29" t="s">
        <v>152</v>
      </c>
      <c r="AT12" s="29" t="s">
        <v>153</v>
      </c>
      <c r="AU12" s="29" t="s">
        <v>154</v>
      </c>
      <c r="AV12" s="29" t="s">
        <v>155</v>
      </c>
      <c r="AW12" s="29" t="s">
        <v>156</v>
      </c>
      <c r="AX12" s="29" t="s">
        <v>157</v>
      </c>
      <c r="AY12" s="29" t="s">
        <v>158</v>
      </c>
      <c r="AZ12" s="29" t="s">
        <v>159</v>
      </c>
      <c r="BA12" s="29" t="s">
        <v>160</v>
      </c>
      <c r="BB12" s="29" t="s">
        <v>161</v>
      </c>
      <c r="BC12" s="29" t="s">
        <v>162</v>
      </c>
      <c r="BD12" s="29" t="s">
        <v>163</v>
      </c>
      <c r="BE12" s="29" t="s">
        <v>164</v>
      </c>
      <c r="BF12" s="29" t="s">
        <v>165</v>
      </c>
    </row>
    <row r="13" spans="1:58" ht="12.75" customHeight="1">
      <c r="A13" s="14"/>
      <c r="B13" s="362"/>
      <c r="C13" s="382"/>
      <c r="D13" s="383"/>
      <c r="E13" s="355"/>
      <c r="F13" s="97" t="s">
        <v>166</v>
      </c>
      <c r="G13" s="84"/>
      <c r="H13" s="31" t="s">
        <v>167</v>
      </c>
      <c r="I13" s="31" t="s">
        <v>168</v>
      </c>
      <c r="J13" s="31" t="s">
        <v>169</v>
      </c>
      <c r="K13" s="31" t="s">
        <v>170</v>
      </c>
      <c r="L13" s="31" t="s">
        <v>171</v>
      </c>
      <c r="M13" s="32" t="s">
        <v>172</v>
      </c>
      <c r="N13" s="31" t="s">
        <v>173</v>
      </c>
      <c r="O13" s="31" t="s">
        <v>174</v>
      </c>
      <c r="P13" s="84"/>
      <c r="Q13" s="31" t="s">
        <v>175</v>
      </c>
      <c r="R13" s="31" t="s">
        <v>176</v>
      </c>
      <c r="S13" s="31" t="s">
        <v>177</v>
      </c>
      <c r="T13" s="36" t="s">
        <v>178</v>
      </c>
      <c r="U13" s="31" t="s">
        <v>179</v>
      </c>
      <c r="V13" s="31" t="s">
        <v>180</v>
      </c>
      <c r="W13" s="31" t="s">
        <v>181</v>
      </c>
      <c r="X13" s="31" t="s">
        <v>182</v>
      </c>
      <c r="Y13" s="84"/>
      <c r="Z13" s="31" t="s">
        <v>183</v>
      </c>
      <c r="AA13" s="31" t="s">
        <v>184</v>
      </c>
      <c r="AB13" s="31" t="s">
        <v>185</v>
      </c>
      <c r="AC13" s="31" t="s">
        <v>186</v>
      </c>
      <c r="AD13" s="31" t="s">
        <v>187</v>
      </c>
      <c r="AE13" s="31" t="s">
        <v>188</v>
      </c>
      <c r="AF13" s="31" t="s">
        <v>189</v>
      </c>
      <c r="AG13" s="31" t="s">
        <v>190</v>
      </c>
      <c r="AH13" s="31" t="s">
        <v>191</v>
      </c>
      <c r="AI13" s="31" t="s">
        <v>192</v>
      </c>
      <c r="AJ13" s="31" t="s">
        <v>193</v>
      </c>
      <c r="AK13" s="31" t="s">
        <v>194</v>
      </c>
      <c r="AL13" s="31" t="s">
        <v>195</v>
      </c>
      <c r="AM13" s="31" t="s">
        <v>196</v>
      </c>
      <c r="AN13" s="31" t="s">
        <v>197</v>
      </c>
      <c r="AO13" s="31" t="s">
        <v>198</v>
      </c>
      <c r="AP13" s="31" t="s">
        <v>199</v>
      </c>
      <c r="AQ13" s="31" t="s">
        <v>200</v>
      </c>
      <c r="AR13" s="31" t="s">
        <v>201</v>
      </c>
      <c r="AS13" s="31" t="s">
        <v>202</v>
      </c>
      <c r="AT13" s="31" t="s">
        <v>203</v>
      </c>
      <c r="AU13" s="31" t="s">
        <v>204</v>
      </c>
      <c r="AV13" s="31" t="s">
        <v>205</v>
      </c>
      <c r="AW13" s="31" t="s">
        <v>206</v>
      </c>
      <c r="AX13" s="31" t="s">
        <v>207</v>
      </c>
      <c r="AY13" s="31" t="s">
        <v>208</v>
      </c>
      <c r="AZ13" s="31" t="s">
        <v>209</v>
      </c>
      <c r="BA13" s="31" t="s">
        <v>210</v>
      </c>
      <c r="BB13" s="31" t="s">
        <v>211</v>
      </c>
      <c r="BC13" s="31" t="s">
        <v>212</v>
      </c>
      <c r="BD13" s="31" t="s">
        <v>213</v>
      </c>
      <c r="BE13" s="31" t="s">
        <v>214</v>
      </c>
      <c r="BF13" s="31" t="s">
        <v>215</v>
      </c>
    </row>
    <row r="14" spans="1:58" ht="30.75" customHeight="1">
      <c r="A14" s="14"/>
      <c r="B14" s="362"/>
      <c r="C14" s="384"/>
      <c r="D14" s="385"/>
      <c r="E14" s="355"/>
      <c r="F14" s="98" t="s">
        <v>269</v>
      </c>
      <c r="G14" s="84"/>
      <c r="H14" s="29" t="s">
        <v>217</v>
      </c>
      <c r="I14" s="29" t="s">
        <v>217</v>
      </c>
      <c r="J14" s="29" t="s">
        <v>218</v>
      </c>
      <c r="K14" s="29" t="s">
        <v>218</v>
      </c>
      <c r="L14" s="29" t="s">
        <v>219</v>
      </c>
      <c r="M14" s="30" t="s">
        <v>219</v>
      </c>
      <c r="N14" s="29" t="s">
        <v>220</v>
      </c>
      <c r="O14" s="29" t="s">
        <v>220</v>
      </c>
      <c r="P14" s="84"/>
      <c r="Q14" s="29" t="s">
        <v>221</v>
      </c>
      <c r="R14" s="29" t="s">
        <v>222</v>
      </c>
      <c r="S14" s="29" t="s">
        <v>222</v>
      </c>
      <c r="T14" s="35" t="s">
        <v>223</v>
      </c>
      <c r="U14" s="29" t="s">
        <v>223</v>
      </c>
      <c r="V14" s="29" t="s">
        <v>224</v>
      </c>
      <c r="W14" s="29" t="s">
        <v>224</v>
      </c>
      <c r="X14" s="29" t="s">
        <v>225</v>
      </c>
      <c r="Y14" s="84"/>
      <c r="Z14" s="29" t="s">
        <v>225</v>
      </c>
      <c r="AA14" s="29" t="s">
        <v>225</v>
      </c>
      <c r="AB14" s="29" t="s">
        <v>226</v>
      </c>
      <c r="AC14" s="29" t="s">
        <v>226</v>
      </c>
      <c r="AD14" s="29" t="s">
        <v>226</v>
      </c>
      <c r="AE14" s="29" t="s">
        <v>226</v>
      </c>
      <c r="AF14" s="29" t="s">
        <v>227</v>
      </c>
      <c r="AG14" s="29" t="s">
        <v>227</v>
      </c>
      <c r="AH14" s="29" t="s">
        <v>227</v>
      </c>
      <c r="AI14" s="29" t="s">
        <v>227</v>
      </c>
      <c r="AJ14" s="29" t="s">
        <v>228</v>
      </c>
      <c r="AK14" s="29" t="s">
        <v>228</v>
      </c>
      <c r="AL14" s="29" t="s">
        <v>228</v>
      </c>
      <c r="AM14" s="29" t="s">
        <v>228</v>
      </c>
      <c r="AN14" s="29" t="s">
        <v>229</v>
      </c>
      <c r="AO14" s="29" t="s">
        <v>229</v>
      </c>
      <c r="AP14" s="29" t="s">
        <v>229</v>
      </c>
      <c r="AQ14" s="29" t="s">
        <v>229</v>
      </c>
      <c r="AR14" s="29" t="s">
        <v>230</v>
      </c>
      <c r="AS14" s="29" t="s">
        <v>230</v>
      </c>
      <c r="AT14" s="29" t="s">
        <v>230</v>
      </c>
      <c r="AU14" s="29" t="s">
        <v>230</v>
      </c>
      <c r="AV14" s="29" t="s">
        <v>231</v>
      </c>
      <c r="AW14" s="29" t="s">
        <v>231</v>
      </c>
      <c r="AX14" s="29" t="s">
        <v>231</v>
      </c>
      <c r="AY14" s="29" t="s">
        <v>231</v>
      </c>
      <c r="AZ14" s="29" t="s">
        <v>232</v>
      </c>
      <c r="BA14" s="29" t="s">
        <v>232</v>
      </c>
      <c r="BB14" s="29" t="s">
        <v>232</v>
      </c>
      <c r="BC14" s="29" t="s">
        <v>232</v>
      </c>
      <c r="BD14" s="29" t="s">
        <v>233</v>
      </c>
      <c r="BE14" s="29" t="s">
        <v>233</v>
      </c>
      <c r="BF14" s="29" t="s">
        <v>233</v>
      </c>
    </row>
    <row r="15" spans="1:58" ht="12.75" customHeight="1">
      <c r="A15" s="14"/>
      <c r="B15" s="365" t="s">
        <v>234</v>
      </c>
      <c r="C15" s="344" t="s">
        <v>259</v>
      </c>
      <c r="D15" s="344"/>
      <c r="E15" s="223" t="s">
        <v>260</v>
      </c>
      <c r="F15" s="345"/>
      <c r="G15" s="28"/>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8"/>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8"/>
      <c r="Z15" s="15">
        <f>'3b RO'!Z19</f>
        <v>25.964079999999999</v>
      </c>
      <c r="AA15" s="15">
        <f>'3b RO'!AA19</f>
        <v>25.964079999999999</v>
      </c>
      <c r="AB15" s="15">
        <f>'3b RO'!AB19</f>
        <v>27.675689999999996</v>
      </c>
      <c r="AC15" s="15">
        <f>'3b RO'!AC19</f>
        <v>27.675689999999996</v>
      </c>
      <c r="AD15" s="15">
        <f>'3b RO'!AD19</f>
        <v>27.675689999999996</v>
      </c>
      <c r="AE15" s="15">
        <f>'3b RO'!AE19</f>
        <v>27.675689999999996</v>
      </c>
      <c r="AF15" s="15">
        <f>'3b RO'!AF19</f>
        <v>31.782430000000002</v>
      </c>
      <c r="AG15" s="15">
        <f>'3b RO'!AG19</f>
        <v>31.782430000000002</v>
      </c>
      <c r="AH15" s="15">
        <f>'3b RO'!AH19</f>
        <v>31.782430000000002</v>
      </c>
      <c r="AI15" s="15">
        <f>'3b RO'!AI19</f>
        <v>31.782430000000002</v>
      </c>
      <c r="AJ15" s="15">
        <f>'3b RO'!AJ19</f>
        <v>33.060580000000002</v>
      </c>
      <c r="AK15" s="15" t="str">
        <f>'3b RO'!AK19</f>
        <v>-</v>
      </c>
      <c r="AL15" s="15" t="str">
        <f>'3b RO'!AL19</f>
        <v>-</v>
      </c>
      <c r="AM15" s="15"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66"/>
      <c r="C16" s="344" t="s">
        <v>261</v>
      </c>
      <c r="D16" s="344"/>
      <c r="E16" s="223" t="s">
        <v>260</v>
      </c>
      <c r="F16" s="346"/>
      <c r="G16" s="28"/>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8"/>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8"/>
      <c r="Z16" s="15">
        <f>'3i New FIT methodology'!S228</f>
        <v>5.6258217510753665</v>
      </c>
      <c r="AA16" s="15">
        <f>'3i New FIT methodology'!T228</f>
        <v>5.6258217510753665</v>
      </c>
      <c r="AB16" s="15">
        <f>'3i New FIT methodology'!U228</f>
        <v>6.4495151998345062</v>
      </c>
      <c r="AC16" s="15">
        <f>'3i New FIT methodology'!V228</f>
        <v>6.4495151998345062</v>
      </c>
      <c r="AD16" s="15">
        <f>'3i New FIT methodology'!W228</f>
        <v>7.0332667280287327</v>
      </c>
      <c r="AE16" s="15">
        <f>'3i New FIT methodology'!X228</f>
        <v>7.0332667280287327</v>
      </c>
      <c r="AF16" s="15">
        <f>'3i New FIT methodology'!Y228</f>
        <v>7.6390917056492249</v>
      </c>
      <c r="AG16" s="15">
        <f>'3i New FIT methodology'!Z228</f>
        <v>7.6390917056492249</v>
      </c>
      <c r="AH16" s="15">
        <f>'3i New FIT methodology'!AA228</f>
        <v>7.3166734556066801</v>
      </c>
      <c r="AI16" s="15">
        <f>'3i New FIT methodology'!AB228</f>
        <v>7.3166734556066801</v>
      </c>
      <c r="AJ16" s="15">
        <f>'3i New FIT methodology'!AC228</f>
        <v>7.5328580913997616</v>
      </c>
      <c r="AK16" s="15" t="str">
        <f>'3i New FIT methodology'!AD228</f>
        <v>-</v>
      </c>
      <c r="AL16" s="15" t="str">
        <f>'3i New FIT methodology'!AE228</f>
        <v>-</v>
      </c>
      <c r="AM16" s="15"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66"/>
      <c r="C17" s="344" t="s">
        <v>262</v>
      </c>
      <c r="D17" s="344"/>
      <c r="E17" s="223" t="s">
        <v>260</v>
      </c>
      <c r="F17" s="346"/>
      <c r="G17" s="28"/>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8"/>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8"/>
      <c r="Z17" s="15">
        <f>'3e ECO'!Z29</f>
        <v>5.2411778994660096</v>
      </c>
      <c r="AA17" s="15">
        <f>'3e ECO'!AA29</f>
        <v>5.2411778994660096</v>
      </c>
      <c r="AB17" s="15">
        <f>'3e ECO'!AB29</f>
        <v>7.1239252389941949</v>
      </c>
      <c r="AC17" s="15">
        <f>'3e ECO'!AC29</f>
        <v>7.1239252389941949</v>
      </c>
      <c r="AD17" s="15">
        <f>'3e ECO'!AD29</f>
        <v>7.1232700997361986</v>
      </c>
      <c r="AE17" s="15">
        <f>'3e ECO'!AE29</f>
        <v>7.1232700997361986</v>
      </c>
      <c r="AF17" s="15">
        <f>'3e ECO'!AF29</f>
        <v>8.6993291234543246</v>
      </c>
      <c r="AG17" s="15">
        <f>'3e ECO'!AG29</f>
        <v>8.6993291234543246</v>
      </c>
      <c r="AH17" s="15">
        <f>'3e ECO'!AH29</f>
        <v>8.6865294843491405</v>
      </c>
      <c r="AI17" s="15">
        <f>'3e ECO'!AI29</f>
        <v>8.6865294843491405</v>
      </c>
      <c r="AJ17" s="15">
        <f>'3e ECO'!AJ29</f>
        <v>8.7377012463931045</v>
      </c>
      <c r="AK17" s="15" t="str">
        <f>'3e ECO'!AK29</f>
        <v>-</v>
      </c>
      <c r="AL17" s="15" t="str">
        <f>'3e ECO'!AL29</f>
        <v>-</v>
      </c>
      <c r="AM17" s="15"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66"/>
      <c r="C18" s="344" t="s">
        <v>263</v>
      </c>
      <c r="D18" s="344"/>
      <c r="E18" s="223" t="s">
        <v>264</v>
      </c>
      <c r="F18" s="346"/>
      <c r="G18" s="28"/>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8"/>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8"/>
      <c r="Z18" s="15">
        <f>'3f WHD'!Z19</f>
        <v>9.9504863797742438</v>
      </c>
      <c r="AA18" s="15">
        <f>'3f WHD'!AA19</f>
        <v>9.9504863797742438</v>
      </c>
      <c r="AB18" s="15">
        <f>'3f WHD'!AB19</f>
        <v>10.298637820906499</v>
      </c>
      <c r="AC18" s="15">
        <f>'3f WHD'!AC19</f>
        <v>10.298637820906499</v>
      </c>
      <c r="AD18" s="15">
        <f>'3f WHD'!AD19</f>
        <v>10.298637820906499</v>
      </c>
      <c r="AE18" s="15">
        <f>'3f WHD'!AE19</f>
        <v>10.298637820906499</v>
      </c>
      <c r="AF18" s="15">
        <f>'3f WHD'!AF19</f>
        <v>10.909265371253545</v>
      </c>
      <c r="AG18" s="15">
        <f>'3f WHD'!AG19</f>
        <v>10.909265371253545</v>
      </c>
      <c r="AH18" s="15">
        <f>'3f WHD'!AH19</f>
        <v>10.909265371253545</v>
      </c>
      <c r="AI18" s="15">
        <f>'3f WHD'!AI19</f>
        <v>10.909265371253545</v>
      </c>
      <c r="AJ18" s="15">
        <f>'3f WHD'!AJ19</f>
        <v>10.979819636605352</v>
      </c>
      <c r="AK18" s="15" t="str">
        <f>'3f WHD'!AK19</f>
        <v/>
      </c>
      <c r="AL18" s="15" t="str">
        <f>'3f WHD'!AL19</f>
        <v/>
      </c>
      <c r="AM18" s="15"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66"/>
      <c r="C19" s="344" t="s">
        <v>270</v>
      </c>
      <c r="D19" s="344"/>
      <c r="E19" s="223" t="s">
        <v>275</v>
      </c>
      <c r="F19" s="346"/>
      <c r="G19" s="28"/>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8"/>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8"/>
      <c r="Z19" s="15">
        <f>'3g AAHEDC'!Z18</f>
        <v>0.40669999999999995</v>
      </c>
      <c r="AA19" s="15">
        <f>'3g AAHEDC'!AA18</f>
        <v>0.40669999999999995</v>
      </c>
      <c r="AB19" s="15">
        <f>'3g AAHEDC'!AB18</f>
        <v>0.45951829137287103</v>
      </c>
      <c r="AC19" s="15">
        <f>'3g AAHEDC'!AC18</f>
        <v>0.45951829137287103</v>
      </c>
      <c r="AD19" s="15">
        <f>'3g AAHEDC'!AD18</f>
        <v>0.42037999999999998</v>
      </c>
      <c r="AE19" s="15">
        <f>'3g AAHEDC'!AE18</f>
        <v>0.42037999999999998</v>
      </c>
      <c r="AF19" s="15">
        <f>'3g AAHEDC'!AF18</f>
        <v>0.45511924378137392</v>
      </c>
      <c r="AG19" s="15">
        <f>'3g AAHEDC'!AG18</f>
        <v>0.45511924378137392</v>
      </c>
      <c r="AH19" s="15">
        <f>'3g AAHEDC'!AH18</f>
        <v>0.42144999999999999</v>
      </c>
      <c r="AI19" s="15">
        <f>'3g AAHEDC'!AI18</f>
        <v>0.42144999999999999</v>
      </c>
      <c r="AJ19" s="15">
        <f>'3g AAHEDC'!AJ18</f>
        <v>0.43559259936504757</v>
      </c>
      <c r="AK19" s="15" t="str">
        <f>'3g AAHEDC'!AK18</f>
        <v>-</v>
      </c>
      <c r="AL19" s="15" t="str">
        <f>'3g AAHEDC'!AL18</f>
        <v>-</v>
      </c>
      <c r="AM19" s="15"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67"/>
      <c r="C20" s="389" t="s">
        <v>276</v>
      </c>
      <c r="D20" s="390"/>
      <c r="E20" s="223" t="s">
        <v>277</v>
      </c>
      <c r="F20" s="346"/>
      <c r="G20" s="28"/>
      <c r="H20" s="15">
        <f>'3k NCC'!H19</f>
        <v>0</v>
      </c>
      <c r="I20" s="15">
        <f>'3k NCC'!I19</f>
        <v>0</v>
      </c>
      <c r="J20" s="15">
        <f>'3k NCC'!J19</f>
        <v>0</v>
      </c>
      <c r="K20" s="15">
        <f>'3k NCC'!K19</f>
        <v>0</v>
      </c>
      <c r="L20" s="15">
        <f>'3k NCC'!L19</f>
        <v>0</v>
      </c>
      <c r="M20" s="15">
        <f>'3k NCC'!M19</f>
        <v>0</v>
      </c>
      <c r="N20" s="15">
        <f>'3k NCC'!N19</f>
        <v>0</v>
      </c>
      <c r="O20" s="15">
        <f>'3k NCC'!O19</f>
        <v>0</v>
      </c>
      <c r="P20" s="28"/>
      <c r="Q20" s="15">
        <f>'3k NCC'!Q19</f>
        <v>0</v>
      </c>
      <c r="R20" s="15">
        <f>'3k NCC'!R19</f>
        <v>0</v>
      </c>
      <c r="S20" s="15">
        <f>'3k NCC'!S19</f>
        <v>0</v>
      </c>
      <c r="T20" s="15">
        <f>'3k NCC'!T19</f>
        <v>0</v>
      </c>
      <c r="U20" s="15">
        <f>'3k NCC'!U19</f>
        <v>0</v>
      </c>
      <c r="V20" s="15">
        <f>'3k NCC'!V19</f>
        <v>0</v>
      </c>
      <c r="W20" s="15">
        <f>'3k NCC'!W19</f>
        <v>0</v>
      </c>
      <c r="X20" s="15">
        <f>'3k NCC'!X19</f>
        <v>0</v>
      </c>
      <c r="Y20" s="28"/>
      <c r="Z20" s="15">
        <f>'3k NCC'!Z19</f>
        <v>0</v>
      </c>
      <c r="AA20" s="15">
        <f>'3k NCC'!AA19</f>
        <v>0</v>
      </c>
      <c r="AB20" s="15">
        <f>'3k NCC'!AB19</f>
        <v>0</v>
      </c>
      <c r="AC20" s="15">
        <f>'3k NCC'!AC19</f>
        <v>0</v>
      </c>
      <c r="AD20" s="15">
        <f>'3k NCC'!AD19</f>
        <v>0</v>
      </c>
      <c r="AE20" s="15">
        <f>'3k NCC'!AE19</f>
        <v>0</v>
      </c>
      <c r="AF20" s="15">
        <f>'3k NCC'!AF19</f>
        <v>0</v>
      </c>
      <c r="AG20" s="15">
        <f>'3k NCC'!AG19</f>
        <v>0</v>
      </c>
      <c r="AH20" s="15">
        <f>'3k NCC'!AH19</f>
        <v>0</v>
      </c>
      <c r="AI20" s="15">
        <f>'3k NCC'!AI19</f>
        <v>0</v>
      </c>
      <c r="AJ20" s="15">
        <f>'3k NCC'!AJ19</f>
        <v>0.92755198898137903</v>
      </c>
      <c r="AK20" s="15" t="str">
        <f>'3k NCC'!AK19</f>
        <v>-</v>
      </c>
      <c r="AL20" s="15" t="str">
        <f>'3k NCC'!AL19</f>
        <v>-</v>
      </c>
      <c r="AM20" s="15" t="str">
        <f>'3k NCC'!AM19</f>
        <v>-</v>
      </c>
      <c r="AN20" s="15" t="str">
        <f>'3k NCC'!AN19</f>
        <v>-</v>
      </c>
      <c r="AO20" s="15" t="str">
        <f>'3k NCC'!AO19</f>
        <v>-</v>
      </c>
      <c r="AP20" s="15" t="str">
        <f>'3k NCC'!AP19</f>
        <v>-</v>
      </c>
      <c r="AQ20" s="15" t="str">
        <f>'3k NCC'!AQ19</f>
        <v>-</v>
      </c>
      <c r="AR20" s="15" t="str">
        <f>'3k NCC'!AR19</f>
        <v>-</v>
      </c>
      <c r="AS20" s="15" t="str">
        <f>'3k NCC'!AS19</f>
        <v>-</v>
      </c>
      <c r="AT20" s="15" t="str">
        <f>'3k NCC'!AT19</f>
        <v>-</v>
      </c>
      <c r="AU20" s="15" t="str">
        <f>'3k NCC'!AU19</f>
        <v>-</v>
      </c>
      <c r="AV20" s="15" t="str">
        <f>'3k NCC'!AV19</f>
        <v>-</v>
      </c>
      <c r="AW20" s="15" t="str">
        <f>'3k NCC'!AW19</f>
        <v>-</v>
      </c>
      <c r="AX20" s="15" t="str">
        <f>'3k NCC'!AX19</f>
        <v>-</v>
      </c>
      <c r="AY20" s="15" t="str">
        <f>'3k NCC'!AY19</f>
        <v>-</v>
      </c>
      <c r="AZ20" s="15" t="str">
        <f>'3k NCC'!AZ19</f>
        <v>-</v>
      </c>
      <c r="BA20" s="15" t="str">
        <f>'3k NCC'!BA19</f>
        <v>-</v>
      </c>
      <c r="BB20" s="15" t="str">
        <f>'3k NCC'!BB19</f>
        <v>-</v>
      </c>
      <c r="BC20" s="15" t="str">
        <f>'3k NCC'!BC19</f>
        <v>-</v>
      </c>
      <c r="BD20" s="15" t="str">
        <f>'3k NCC'!BD19</f>
        <v>-</v>
      </c>
      <c r="BE20" s="15" t="str">
        <f>'3k NCC'!BE19</f>
        <v>-</v>
      </c>
      <c r="BF20" s="15" t="str">
        <f>'3k NCC'!BF19</f>
        <v>-</v>
      </c>
    </row>
    <row r="21" spans="1:58" ht="13.5" customHeight="1">
      <c r="A21" s="14"/>
      <c r="B21" s="365" t="s">
        <v>250</v>
      </c>
      <c r="C21" s="344" t="s">
        <v>259</v>
      </c>
      <c r="D21" s="344"/>
      <c r="E21" s="223" t="s">
        <v>260</v>
      </c>
      <c r="F21" s="346"/>
      <c r="G21" s="28"/>
      <c r="H21" s="15">
        <f>'3b RO'!H19</f>
        <v>12.858367999999999</v>
      </c>
      <c r="I21" s="15">
        <f>'3b RO'!I19</f>
        <v>12.855699999999999</v>
      </c>
      <c r="J21" s="15">
        <f>'3b RO'!J19</f>
        <v>15.581108399999998</v>
      </c>
      <c r="K21" s="15">
        <f>'3b RO'!K19</f>
        <v>15.57996</v>
      </c>
      <c r="L21" s="15">
        <f>'3b RO'!L19</f>
        <v>18.640526740000002</v>
      </c>
      <c r="M21" s="15">
        <f>'3b RO'!M19</f>
        <v>18.642219999999998</v>
      </c>
      <c r="N21" s="15">
        <f>'3b RO'!N19</f>
        <v>22.102678517046183</v>
      </c>
      <c r="O21" s="15">
        <f>'3b RO'!O19</f>
        <v>22.098960000000002</v>
      </c>
      <c r="P21" s="28"/>
      <c r="Q21" s="15">
        <f>'3b RO'!Q19</f>
        <v>22.098960000000002</v>
      </c>
      <c r="R21" s="15">
        <f>'3b RO'!R19</f>
        <v>23.644631305063015</v>
      </c>
      <c r="S21" s="15">
        <f>'3b RO'!S19</f>
        <v>23.60952</v>
      </c>
      <c r="T21" s="15">
        <f>'3b RO'!T19</f>
        <v>23.652418974429146</v>
      </c>
      <c r="U21" s="15">
        <f>'3b RO'!U19</f>
        <v>23.573549999999997</v>
      </c>
      <c r="V21" s="15">
        <f>'3b RO'!V19</f>
        <v>24.983646662697712</v>
      </c>
      <c r="W21" s="15">
        <f>'3b RO'!W19</f>
        <v>24.993599999999997</v>
      </c>
      <c r="X21" s="15">
        <f>'3b RO'!X19</f>
        <v>25.836025060581413</v>
      </c>
      <c r="Y21" s="28"/>
      <c r="Z21" s="15">
        <f>'3b RO'!Z19</f>
        <v>25.964079999999999</v>
      </c>
      <c r="AA21" s="15">
        <f>'3b RO'!AA19</f>
        <v>25.964079999999999</v>
      </c>
      <c r="AB21" s="15">
        <f>'3b RO'!AB19</f>
        <v>27.675689999999996</v>
      </c>
      <c r="AC21" s="15">
        <f>'3b RO'!AC19</f>
        <v>27.675689999999996</v>
      </c>
      <c r="AD21" s="15">
        <f>'3b RO'!AD19</f>
        <v>27.675689999999996</v>
      </c>
      <c r="AE21" s="15">
        <f>'3b RO'!AE19</f>
        <v>27.675689999999996</v>
      </c>
      <c r="AF21" s="15">
        <f>'3b RO'!AF19</f>
        <v>31.782430000000002</v>
      </c>
      <c r="AG21" s="15">
        <f>'3b RO'!AG19</f>
        <v>31.782430000000002</v>
      </c>
      <c r="AH21" s="15">
        <f>'3b RO'!AH19</f>
        <v>31.782430000000002</v>
      </c>
      <c r="AI21" s="15">
        <f>'3b RO'!AI19</f>
        <v>31.782430000000002</v>
      </c>
      <c r="AJ21" s="15">
        <f>'3b RO'!AJ19</f>
        <v>33.060580000000002</v>
      </c>
      <c r="AK21" s="15" t="str">
        <f>'3b RO'!AK19</f>
        <v>-</v>
      </c>
      <c r="AL21" s="15" t="str">
        <f>'3b RO'!AL19</f>
        <v>-</v>
      </c>
      <c r="AM21" s="15" t="str">
        <f>'3b RO'!AM19</f>
        <v>-</v>
      </c>
      <c r="AN21" s="15" t="str">
        <f>'3b RO'!AN19</f>
        <v>-</v>
      </c>
      <c r="AO21" s="15" t="str">
        <f>'3b RO'!AO19</f>
        <v>-</v>
      </c>
      <c r="AP21" s="15" t="str">
        <f>'3b RO'!AP19</f>
        <v>-</v>
      </c>
      <c r="AQ21" s="15" t="str">
        <f>'3b RO'!AQ19</f>
        <v>-</v>
      </c>
      <c r="AR21" s="15" t="str">
        <f>'3b RO'!AR19</f>
        <v>-</v>
      </c>
      <c r="AS21" s="15" t="str">
        <f>'3b RO'!AS19</f>
        <v>-</v>
      </c>
      <c r="AT21" s="15" t="str">
        <f>'3b RO'!AT19</f>
        <v>-</v>
      </c>
      <c r="AU21" s="15" t="str">
        <f>'3b RO'!AU19</f>
        <v>-</v>
      </c>
      <c r="AV21" s="15" t="str">
        <f>'3b RO'!AV19</f>
        <v>-</v>
      </c>
      <c r="AW21" s="15" t="str">
        <f>'3b RO'!AW19</f>
        <v>-</v>
      </c>
      <c r="AX21" s="15" t="str">
        <f>'3b RO'!AX19</f>
        <v>-</v>
      </c>
      <c r="AY21" s="15" t="str">
        <f>'3b RO'!AY19</f>
        <v>-</v>
      </c>
      <c r="AZ21" s="15" t="str">
        <f>'3b RO'!AZ19</f>
        <v>-</v>
      </c>
      <c r="BA21" s="15" t="str">
        <f>'3b RO'!BA19</f>
        <v>-</v>
      </c>
      <c r="BB21" s="15" t="str">
        <f>'3b RO'!BB19</f>
        <v>-</v>
      </c>
      <c r="BC21" s="15" t="str">
        <f>'3b RO'!BC19</f>
        <v>-</v>
      </c>
      <c r="BD21" s="15" t="str">
        <f>'3b RO'!BD19</f>
        <v>-</v>
      </c>
      <c r="BE21" s="15" t="str">
        <f>'3b RO'!BE19</f>
        <v>-</v>
      </c>
      <c r="BF21" s="15" t="str">
        <f>'3b RO'!BF19</f>
        <v>-</v>
      </c>
    </row>
    <row r="22" spans="1:58">
      <c r="A22" s="14"/>
      <c r="B22" s="366"/>
      <c r="C22" s="344" t="s">
        <v>261</v>
      </c>
      <c r="D22" s="344"/>
      <c r="E22" s="223" t="s">
        <v>260</v>
      </c>
      <c r="F22" s="346"/>
      <c r="G22" s="28"/>
      <c r="H22" s="15">
        <f>'3d FIT'!H18</f>
        <v>3.1029774792790059</v>
      </c>
      <c r="I22" s="15">
        <f>'3d FIT'!I18</f>
        <v>3.1029774792790059</v>
      </c>
      <c r="J22" s="15">
        <f>'3d FIT'!J18</f>
        <v>5.1727215521988335</v>
      </c>
      <c r="K22" s="15">
        <f>'3d FIT'!K18</f>
        <v>5.1727215521988335</v>
      </c>
      <c r="L22" s="15">
        <f>'3d FIT'!L18</f>
        <v>4.5823442285238185</v>
      </c>
      <c r="M22" s="15">
        <f>'3d FIT'!M18</f>
        <v>4.6868844010376698</v>
      </c>
      <c r="N22" s="15">
        <f>'3d FIT'!N18</f>
        <v>5.3125820560931691</v>
      </c>
      <c r="O22" s="15">
        <f>'3d FIT'!O18</f>
        <v>5.3125820560931691</v>
      </c>
      <c r="P22" s="28"/>
      <c r="Q22" s="15">
        <f>'3d FIT'!Q18</f>
        <v>5.3125820560931691</v>
      </c>
      <c r="R22" s="15">
        <f>'3d FIT'!R18</f>
        <v>5.8835962363334122</v>
      </c>
      <c r="S22" s="15">
        <f>'3d FIT'!S18</f>
        <v>6.1125706929592383</v>
      </c>
      <c r="T22" s="15">
        <f>'3d FIT'!T18</f>
        <v>6.209419523851972</v>
      </c>
      <c r="U22" s="15">
        <f>'3d FIT'!U18</f>
        <v>6.209419523851972</v>
      </c>
      <c r="V22" s="15">
        <f>'3i New FIT methodology'!O228</f>
        <v>6.8501864450773278</v>
      </c>
      <c r="W22" s="15">
        <f>'3i New FIT methodology'!P228</f>
        <v>6.8480043107034856</v>
      </c>
      <c r="X22" s="15">
        <f>'3i New FIT methodology'!Q228</f>
        <v>6.0338953603312691</v>
      </c>
      <c r="Y22" s="28"/>
      <c r="Z22" s="15">
        <f>'3i New FIT methodology'!S228</f>
        <v>5.6258217510753665</v>
      </c>
      <c r="AA22" s="15">
        <f>'3i New FIT methodology'!T228</f>
        <v>5.6258217510753665</v>
      </c>
      <c r="AB22" s="15">
        <f>'3i New FIT methodology'!U228</f>
        <v>6.4495151998345062</v>
      </c>
      <c r="AC22" s="15">
        <f>'3i New FIT methodology'!V228</f>
        <v>6.4495151998345062</v>
      </c>
      <c r="AD22" s="15">
        <f>'3i New FIT methodology'!W228</f>
        <v>7.0332667280287327</v>
      </c>
      <c r="AE22" s="15">
        <f>'3i New FIT methodology'!X228</f>
        <v>7.0332667280287327</v>
      </c>
      <c r="AF22" s="15">
        <f>'3i New FIT methodology'!Y228</f>
        <v>7.6390917056492249</v>
      </c>
      <c r="AG22" s="15">
        <f>'3i New FIT methodology'!Z228</f>
        <v>7.6390917056492249</v>
      </c>
      <c r="AH22" s="15">
        <f>'3i New FIT methodology'!AA228</f>
        <v>7.3166734556066801</v>
      </c>
      <c r="AI22" s="15">
        <f>'3i New FIT methodology'!AB228</f>
        <v>7.3166734556066801</v>
      </c>
      <c r="AJ22" s="15">
        <f>'3i New FIT methodology'!AC228</f>
        <v>7.5328580913997616</v>
      </c>
      <c r="AK22" s="15" t="str">
        <f>'3i New FIT methodology'!AD228</f>
        <v>-</v>
      </c>
      <c r="AL22" s="15" t="str">
        <f>'3i New FIT methodology'!AE228</f>
        <v>-</v>
      </c>
      <c r="AM22" s="15" t="str">
        <f>'3i New FIT methodology'!AF228</f>
        <v>-</v>
      </c>
      <c r="AN22" s="15" t="str">
        <f>'3i New FIT methodology'!AG228</f>
        <v>-</v>
      </c>
      <c r="AO22" s="15" t="str">
        <f>'3i New FIT methodology'!AH228</f>
        <v>-</v>
      </c>
      <c r="AP22" s="15" t="str">
        <f>'3i New FIT methodology'!AI228</f>
        <v>-</v>
      </c>
      <c r="AQ22" s="15" t="str">
        <f>'3i New FIT methodology'!AJ228</f>
        <v>-</v>
      </c>
      <c r="AR22" s="15" t="str">
        <f>'3i New FIT methodology'!AK228</f>
        <v>-</v>
      </c>
      <c r="AS22" s="15" t="str">
        <f>'3i New FIT methodology'!AL228</f>
        <v>-</v>
      </c>
      <c r="AT22" s="15" t="str">
        <f>'3i New FIT methodology'!AM228</f>
        <v>-</v>
      </c>
      <c r="AU22" s="15" t="str">
        <f>'3i New FIT methodology'!AN228</f>
        <v>-</v>
      </c>
      <c r="AV22" s="15" t="str">
        <f>'3i New FIT methodology'!AO228</f>
        <v>-</v>
      </c>
      <c r="AW22" s="15" t="str">
        <f>'3i New FIT methodology'!AP228</f>
        <v>-</v>
      </c>
      <c r="AX22" s="15" t="str">
        <f>'3i New FIT methodology'!AQ228</f>
        <v>-</v>
      </c>
      <c r="AY22" s="15" t="str">
        <f>'3i New FIT methodology'!AR228</f>
        <v>-</v>
      </c>
      <c r="AZ22" s="15" t="str">
        <f>'3i New FIT methodology'!AS228</f>
        <v>-</v>
      </c>
      <c r="BA22" s="15" t="str">
        <f>'3i New FIT methodology'!AT228</f>
        <v>-</v>
      </c>
      <c r="BB22" s="15" t="str">
        <f>'3i New FIT methodology'!AU228</f>
        <v>-</v>
      </c>
      <c r="BC22" s="15" t="str">
        <f>'3i New FIT methodology'!AV228</f>
        <v>-</v>
      </c>
      <c r="BD22" s="15" t="str">
        <f>'3i New FIT methodology'!AW228</f>
        <v>-</v>
      </c>
      <c r="BE22" s="15" t="str">
        <f>'3i New FIT methodology'!AX228</f>
        <v>-</v>
      </c>
      <c r="BF22" s="15" t="str">
        <f>'3i New FIT methodology'!AY228</f>
        <v>-</v>
      </c>
    </row>
    <row r="23" spans="1:58">
      <c r="A23" s="14"/>
      <c r="B23" s="366"/>
      <c r="C23" s="344" t="s">
        <v>262</v>
      </c>
      <c r="D23" s="344"/>
      <c r="E23" s="223" t="s">
        <v>260</v>
      </c>
      <c r="F23" s="346"/>
      <c r="G23" s="28"/>
      <c r="H23" s="15">
        <f>'3e ECO'!H29</f>
        <v>3.800644849537282</v>
      </c>
      <c r="I23" s="15">
        <f>'3e ECO'!I29</f>
        <v>3.800644849537282</v>
      </c>
      <c r="J23" s="15">
        <f>'3e ECO'!J29</f>
        <v>3.840542773328024</v>
      </c>
      <c r="K23" s="15">
        <f>'3e ECO'!K29</f>
        <v>3.8063877486640387</v>
      </c>
      <c r="L23" s="15">
        <f>'3e ECO'!L29</f>
        <v>3.0414069526975425</v>
      </c>
      <c r="M23" s="15">
        <f>'3e ECO'!M29</f>
        <v>3.0414069526975425</v>
      </c>
      <c r="N23" s="15">
        <f>'3e ECO'!N29</f>
        <v>3.3175524355353234</v>
      </c>
      <c r="O23" s="15">
        <f>'3e ECO'!O29</f>
        <v>3.3378759371842848</v>
      </c>
      <c r="P23" s="28"/>
      <c r="Q23" s="15">
        <f>'3e ECO'!Q29</f>
        <v>3.3378759371842848</v>
      </c>
      <c r="R23" s="15">
        <f>'3e ECO'!R29</f>
        <v>3.458686192546887</v>
      </c>
      <c r="S23" s="15">
        <f>'3e ECO'!S29</f>
        <v>3.7058915530784011</v>
      </c>
      <c r="T23" s="15">
        <f>'3e ECO'!T29</f>
        <v>4.5347994584924356</v>
      </c>
      <c r="U23" s="15">
        <f>'3e ECO'!U29</f>
        <v>4.5210234547962456</v>
      </c>
      <c r="V23" s="15">
        <f>'3e ECO'!V29</f>
        <v>4.4511581333846166</v>
      </c>
      <c r="W23" s="15">
        <f>'3e ECO'!W29</f>
        <v>4.3254615450700591</v>
      </c>
      <c r="X23" s="15">
        <f>'3e ECO'!X29</f>
        <v>5.3948055674536768</v>
      </c>
      <c r="Y23" s="28"/>
      <c r="Z23" s="15">
        <f>'3e ECO'!Z29</f>
        <v>5.2411778994660096</v>
      </c>
      <c r="AA23" s="15">
        <f>'3e ECO'!AA29</f>
        <v>5.2411778994660096</v>
      </c>
      <c r="AB23" s="15">
        <f>'3e ECO'!AB29</f>
        <v>7.1239252389941949</v>
      </c>
      <c r="AC23" s="15">
        <f>'3e ECO'!AC29</f>
        <v>7.1239252389941949</v>
      </c>
      <c r="AD23" s="15">
        <f>'3e ECO'!AD29</f>
        <v>7.1232700997361986</v>
      </c>
      <c r="AE23" s="15">
        <f>'3e ECO'!AE29</f>
        <v>7.1232700997361986</v>
      </c>
      <c r="AF23" s="15">
        <f>'3e ECO'!AF29</f>
        <v>8.6993291234543246</v>
      </c>
      <c r="AG23" s="15">
        <f>'3e ECO'!AG29</f>
        <v>8.6993291234543246</v>
      </c>
      <c r="AH23" s="15">
        <f>'3e ECO'!AH29</f>
        <v>8.6865294843491405</v>
      </c>
      <c r="AI23" s="15">
        <f>'3e ECO'!AI29</f>
        <v>8.6865294843491405</v>
      </c>
      <c r="AJ23" s="15">
        <f>'3e ECO'!AJ29</f>
        <v>8.7377012463931045</v>
      </c>
      <c r="AK23" s="15" t="str">
        <f>'3e ECO'!AK29</f>
        <v>-</v>
      </c>
      <c r="AL23" s="15" t="str">
        <f>'3e ECO'!AL29</f>
        <v>-</v>
      </c>
      <c r="AM23" s="15" t="str">
        <f>'3e ECO'!AM29</f>
        <v>-</v>
      </c>
      <c r="AN23" s="15" t="str">
        <f>'3e ECO'!AN29</f>
        <v>-</v>
      </c>
      <c r="AO23" s="15" t="str">
        <f>'3e ECO'!AO29</f>
        <v>-</v>
      </c>
      <c r="AP23" s="15" t="str">
        <f>'3e ECO'!AP29</f>
        <v>-</v>
      </c>
      <c r="AQ23" s="15" t="str">
        <f>'3e ECO'!AQ29</f>
        <v>-</v>
      </c>
      <c r="AR23" s="15" t="str">
        <f>'3e ECO'!AR29</f>
        <v>-</v>
      </c>
      <c r="AS23" s="15" t="str">
        <f>'3e ECO'!AS29</f>
        <v>-</v>
      </c>
      <c r="AT23" s="15" t="str">
        <f>'3e ECO'!AT29</f>
        <v>-</v>
      </c>
      <c r="AU23" s="15" t="str">
        <f>'3e ECO'!AU29</f>
        <v>-</v>
      </c>
      <c r="AV23" s="15" t="str">
        <f>'3e ECO'!AV29</f>
        <v>-</v>
      </c>
      <c r="AW23" s="15" t="str">
        <f>'3e ECO'!AW29</f>
        <v>-</v>
      </c>
      <c r="AX23" s="15" t="str">
        <f>'3e ECO'!AX29</f>
        <v>-</v>
      </c>
      <c r="AY23" s="15" t="str">
        <f>'3e ECO'!AY29</f>
        <v>-</v>
      </c>
      <c r="AZ23" s="15" t="str">
        <f>'3e ECO'!AZ29</f>
        <v>-</v>
      </c>
      <c r="BA23" s="15" t="str">
        <f>'3e ECO'!BA29</f>
        <v>-</v>
      </c>
      <c r="BB23" s="15" t="str">
        <f>'3e ECO'!BB29</f>
        <v>-</v>
      </c>
      <c r="BC23" s="15" t="str">
        <f>'3e ECO'!BC29</f>
        <v>-</v>
      </c>
      <c r="BD23" s="15" t="str">
        <f>'3e ECO'!BD29</f>
        <v>-</v>
      </c>
      <c r="BE23" s="15" t="str">
        <f>'3e ECO'!BE29</f>
        <v>-</v>
      </c>
      <c r="BF23" s="15" t="str">
        <f>'3e ECO'!BF29</f>
        <v>-</v>
      </c>
    </row>
    <row r="24" spans="1:58">
      <c r="A24" s="14"/>
      <c r="B24" s="366"/>
      <c r="C24" s="344" t="s">
        <v>263</v>
      </c>
      <c r="D24" s="344"/>
      <c r="E24" s="223" t="s">
        <v>264</v>
      </c>
      <c r="F24" s="346"/>
      <c r="G24" s="28"/>
      <c r="H24" s="15">
        <f>'3f WHD'!H19</f>
        <v>6.5567588596821027</v>
      </c>
      <c r="I24" s="15">
        <f>'3f WHD'!I19</f>
        <v>6.5567588596821027</v>
      </c>
      <c r="J24" s="15">
        <f>'3f WHD'!J19</f>
        <v>6.6197359495950758</v>
      </c>
      <c r="K24" s="15">
        <f>'3f WHD'!K19</f>
        <v>6.6197359495950758</v>
      </c>
      <c r="L24" s="15">
        <f>'3f WHD'!L19</f>
        <v>6.6995028867368616</v>
      </c>
      <c r="M24" s="15">
        <f>'3f WHD'!M19</f>
        <v>6.6995028867368616</v>
      </c>
      <c r="N24" s="15">
        <f>'3f WHD'!N19</f>
        <v>7.1131218301273513</v>
      </c>
      <c r="O24" s="15">
        <f>'3f WHD'!O19</f>
        <v>7.1131218301273513</v>
      </c>
      <c r="P24" s="28"/>
      <c r="Q24" s="15">
        <f>'3f WHD'!Q19</f>
        <v>7.1131218301273513</v>
      </c>
      <c r="R24" s="15">
        <f>'3f WHD'!R19</f>
        <v>7.2804579515147188</v>
      </c>
      <c r="S24" s="15">
        <f>'3f WHD'!S19</f>
        <v>7.1935840895118579</v>
      </c>
      <c r="T24" s="15">
        <f>'3f WHD'!T19</f>
        <v>7.3593999937099728</v>
      </c>
      <c r="U24" s="15">
        <f>'3f WHD'!U19</f>
        <v>7.0492243060839304</v>
      </c>
      <c r="V24" s="15">
        <f>'3f WHD'!V19</f>
        <v>7.1089669218364691</v>
      </c>
      <c r="W24" s="15">
        <f>'3f WHD'!W19</f>
        <v>6.9829560851947949</v>
      </c>
      <c r="X24" s="15">
        <f>'3f WHD'!X19</f>
        <v>9.6262235975887975</v>
      </c>
      <c r="Y24" s="28"/>
      <c r="Z24" s="15">
        <f>'3f WHD'!Z19</f>
        <v>9.9504863797742438</v>
      </c>
      <c r="AA24" s="15">
        <f>'3f WHD'!AA19</f>
        <v>9.9504863797742438</v>
      </c>
      <c r="AB24" s="15">
        <f>'3f WHD'!AB19</f>
        <v>10.298637820906499</v>
      </c>
      <c r="AC24" s="15">
        <f>'3f WHD'!AC19</f>
        <v>10.298637820906499</v>
      </c>
      <c r="AD24" s="15">
        <f>'3f WHD'!AD19</f>
        <v>10.298637820906499</v>
      </c>
      <c r="AE24" s="15">
        <f>'3f WHD'!AE19</f>
        <v>10.298637820906499</v>
      </c>
      <c r="AF24" s="15">
        <f>'3f WHD'!AF19</f>
        <v>10.909265371253545</v>
      </c>
      <c r="AG24" s="15">
        <f>'3f WHD'!AG19</f>
        <v>10.909265371253545</v>
      </c>
      <c r="AH24" s="15">
        <f>'3f WHD'!AH19</f>
        <v>10.909265371253545</v>
      </c>
      <c r="AI24" s="15">
        <f>'3f WHD'!AI19</f>
        <v>10.909265371253545</v>
      </c>
      <c r="AJ24" s="15">
        <f>'3f WHD'!AJ19</f>
        <v>10.979819636605352</v>
      </c>
      <c r="AK24" s="15" t="str">
        <f>'3f WHD'!AK19</f>
        <v/>
      </c>
      <c r="AL24" s="15" t="str">
        <f>'3f WHD'!AL19</f>
        <v/>
      </c>
      <c r="AM24" s="15" t="str">
        <f>'3f WHD'!AM19</f>
        <v/>
      </c>
      <c r="AN24" s="15" t="str">
        <f>'3f WHD'!AN19</f>
        <v/>
      </c>
      <c r="AO24" s="15" t="str">
        <f>'3f WHD'!AO19</f>
        <v/>
      </c>
      <c r="AP24" s="15" t="str">
        <f>'3f WHD'!AP19</f>
        <v/>
      </c>
      <c r="AQ24" s="15" t="str">
        <f>'3f WHD'!AQ19</f>
        <v/>
      </c>
      <c r="AR24" s="15" t="str">
        <f>'3f WHD'!AR19</f>
        <v/>
      </c>
      <c r="AS24" s="15" t="str">
        <f>'3f WHD'!AS19</f>
        <v/>
      </c>
      <c r="AT24" s="15" t="str">
        <f>'3f WHD'!AT19</f>
        <v/>
      </c>
      <c r="AU24" s="15" t="str">
        <f>'3f WHD'!AU19</f>
        <v/>
      </c>
      <c r="AV24" s="15" t="str">
        <f>'3f WHD'!AV19</f>
        <v/>
      </c>
      <c r="AW24" s="15" t="str">
        <f>'3f WHD'!AW19</f>
        <v/>
      </c>
      <c r="AX24" s="15" t="str">
        <f>'3f WHD'!AX19</f>
        <v/>
      </c>
      <c r="AY24" s="15" t="str">
        <f>'3f WHD'!AY19</f>
        <v/>
      </c>
      <c r="AZ24" s="15" t="str">
        <f>'3f WHD'!AZ19</f>
        <v/>
      </c>
      <c r="BA24" s="15" t="str">
        <f>'3f WHD'!BA19</f>
        <v/>
      </c>
      <c r="BB24" s="15" t="str">
        <f>'3f WHD'!BB19</f>
        <v/>
      </c>
      <c r="BC24" s="15" t="str">
        <f>'3f WHD'!BC19</f>
        <v/>
      </c>
      <c r="BD24" s="15" t="str">
        <f>'3f WHD'!BD19</f>
        <v/>
      </c>
      <c r="BE24" s="15" t="str">
        <f>'3f WHD'!BE19</f>
        <v/>
      </c>
      <c r="BF24" s="15" t="str">
        <f>'3f WHD'!BF19</f>
        <v/>
      </c>
    </row>
    <row r="25" spans="1:58">
      <c r="A25" s="14"/>
      <c r="B25" s="366"/>
      <c r="C25" s="344" t="s">
        <v>270</v>
      </c>
      <c r="D25" s="344"/>
      <c r="E25" s="223" t="s">
        <v>275</v>
      </c>
      <c r="F25" s="346"/>
      <c r="G25" s="28"/>
      <c r="H25" s="15">
        <f>'3g AAHEDC'!H18</f>
        <v>0.22001830000000003</v>
      </c>
      <c r="I25" s="15">
        <f>'3g AAHEDC'!I18</f>
        <v>0.21649000000000002</v>
      </c>
      <c r="J25" s="15">
        <f>'3g AAHEDC'!J18</f>
        <v>0.22168576000000001</v>
      </c>
      <c r="K25" s="15">
        <f>'3g AAHEDC'!K18</f>
        <v>0.23129</v>
      </c>
      <c r="L25" s="15">
        <f>'3g AAHEDC'!L18</f>
        <v>0.23545322000000002</v>
      </c>
      <c r="M25" s="15">
        <f>'3g AAHEDC'!M18</f>
        <v>0.23116</v>
      </c>
      <c r="N25" s="15">
        <f>'3g AAHEDC'!N18</f>
        <v>0.23999288745076519</v>
      </c>
      <c r="O25" s="15">
        <f>'3g AAHEDC'!O18</f>
        <v>0.24526999999999999</v>
      </c>
      <c r="P25" s="28"/>
      <c r="Q25" s="15">
        <f>'3g AAHEDC'!Q18</f>
        <v>0.24526999999999999</v>
      </c>
      <c r="R25" s="15">
        <f>'3g AAHEDC'!R18</f>
        <v>0.25358627637030584</v>
      </c>
      <c r="S25" s="15">
        <f>'3g AAHEDC'!S18</f>
        <v>0.26270000000000004</v>
      </c>
      <c r="T25" s="15">
        <f>'3g AAHEDC'!T18</f>
        <v>0.27043985561217054</v>
      </c>
      <c r="U25" s="15">
        <f>'3g AAHEDC'!U18</f>
        <v>0.30446000000000001</v>
      </c>
      <c r="V25" s="15">
        <f>'3g AAHEDC'!V18</f>
        <v>0.43404372473011354</v>
      </c>
      <c r="W25" s="15">
        <f>'3g AAHEDC'!W18</f>
        <v>0.40426999999999996</v>
      </c>
      <c r="X25" s="15">
        <f>'3g AAHEDC'!X18</f>
        <v>0.42281486333143048</v>
      </c>
      <c r="Y25" s="28"/>
      <c r="Z25" s="15">
        <f>'3g AAHEDC'!Z18</f>
        <v>0.40669999999999995</v>
      </c>
      <c r="AA25" s="15">
        <f>'3g AAHEDC'!AA18</f>
        <v>0.40669999999999995</v>
      </c>
      <c r="AB25" s="15">
        <f>'3g AAHEDC'!AB18</f>
        <v>0.45951829137287103</v>
      </c>
      <c r="AC25" s="15">
        <f>'3g AAHEDC'!AC18</f>
        <v>0.45951829137287103</v>
      </c>
      <c r="AD25" s="15">
        <f>'3g AAHEDC'!AD18</f>
        <v>0.42037999999999998</v>
      </c>
      <c r="AE25" s="15">
        <f>'3g AAHEDC'!AE18</f>
        <v>0.42037999999999998</v>
      </c>
      <c r="AF25" s="15">
        <f>'3g AAHEDC'!AF18</f>
        <v>0.45511924378137392</v>
      </c>
      <c r="AG25" s="15">
        <f>'3g AAHEDC'!AG18</f>
        <v>0.45511924378137392</v>
      </c>
      <c r="AH25" s="15">
        <f>'3g AAHEDC'!AH18</f>
        <v>0.42144999999999999</v>
      </c>
      <c r="AI25" s="15">
        <f>'3g AAHEDC'!AI18</f>
        <v>0.42144999999999999</v>
      </c>
      <c r="AJ25" s="15">
        <f>'3g AAHEDC'!AJ18</f>
        <v>0.43559259936504757</v>
      </c>
      <c r="AK25" s="15" t="str">
        <f>'3g AAHEDC'!AK18</f>
        <v>-</v>
      </c>
      <c r="AL25" s="15" t="str">
        <f>'3g AAHEDC'!AL18</f>
        <v>-</v>
      </c>
      <c r="AM25" s="15" t="str">
        <f>'3g AAHEDC'!AM18</f>
        <v>-</v>
      </c>
      <c r="AN25" s="15" t="str">
        <f>'3g AAHEDC'!AN18</f>
        <v>-</v>
      </c>
      <c r="AO25" s="15" t="str">
        <f>'3g AAHEDC'!AO18</f>
        <v>-</v>
      </c>
      <c r="AP25" s="15" t="str">
        <f>'3g AAHEDC'!AP18</f>
        <v>-</v>
      </c>
      <c r="AQ25" s="15" t="str">
        <f>'3g AAHEDC'!AQ18</f>
        <v>-</v>
      </c>
      <c r="AR25" s="15" t="str">
        <f>'3g AAHEDC'!AR18</f>
        <v>-</v>
      </c>
      <c r="AS25" s="15" t="str">
        <f>'3g AAHEDC'!AS18</f>
        <v>-</v>
      </c>
      <c r="AT25" s="15" t="str">
        <f>'3g AAHEDC'!AT18</f>
        <v>-</v>
      </c>
      <c r="AU25" s="15" t="str">
        <f>'3g AAHEDC'!AU18</f>
        <v>-</v>
      </c>
      <c r="AV25" s="15" t="str">
        <f>'3g AAHEDC'!AV18</f>
        <v>-</v>
      </c>
      <c r="AW25" s="15" t="str">
        <f>'3g AAHEDC'!AW18</f>
        <v>-</v>
      </c>
      <c r="AX25" s="15" t="str">
        <f>'3g AAHEDC'!AX18</f>
        <v>-</v>
      </c>
      <c r="AY25" s="15" t="str">
        <f>'3g AAHEDC'!AY18</f>
        <v>-</v>
      </c>
      <c r="AZ25" s="15" t="str">
        <f>'3g AAHEDC'!AZ18</f>
        <v>-</v>
      </c>
      <c r="BA25" s="15" t="str">
        <f>'3g AAHEDC'!BA18</f>
        <v>-</v>
      </c>
      <c r="BB25" s="15" t="str">
        <f>'3g AAHEDC'!BB18</f>
        <v>-</v>
      </c>
      <c r="BC25" s="15" t="str">
        <f>'3g AAHEDC'!BC18</f>
        <v>-</v>
      </c>
      <c r="BD25" s="15" t="str">
        <f>'3g AAHEDC'!BD18</f>
        <v>-</v>
      </c>
      <c r="BE25" s="15" t="str">
        <f>'3g AAHEDC'!BE18</f>
        <v>-</v>
      </c>
      <c r="BF25" s="15" t="str">
        <f>'3g AAHEDC'!BF18</f>
        <v>-</v>
      </c>
    </row>
    <row r="26" spans="1:58">
      <c r="A26" s="14"/>
      <c r="B26" s="367"/>
      <c r="C26" s="389" t="s">
        <v>276</v>
      </c>
      <c r="D26" s="390"/>
      <c r="E26" s="223" t="s">
        <v>277</v>
      </c>
      <c r="F26" s="346"/>
      <c r="G26" s="28"/>
      <c r="H26" s="15">
        <f>'3k NCC'!H19</f>
        <v>0</v>
      </c>
      <c r="I26" s="15">
        <f>'3k NCC'!I19</f>
        <v>0</v>
      </c>
      <c r="J26" s="15">
        <f>'3k NCC'!J19</f>
        <v>0</v>
      </c>
      <c r="K26" s="15">
        <f>'3k NCC'!K19</f>
        <v>0</v>
      </c>
      <c r="L26" s="15">
        <f>'3k NCC'!L19</f>
        <v>0</v>
      </c>
      <c r="M26" s="15">
        <f>'3k NCC'!M19</f>
        <v>0</v>
      </c>
      <c r="N26" s="15">
        <f>'3k NCC'!N19</f>
        <v>0</v>
      </c>
      <c r="O26" s="15">
        <f>'3k NCC'!O19</f>
        <v>0</v>
      </c>
      <c r="P26" s="28"/>
      <c r="Q26" s="15">
        <f>'3k NCC'!Q19</f>
        <v>0</v>
      </c>
      <c r="R26" s="15">
        <f>'3k NCC'!R19</f>
        <v>0</v>
      </c>
      <c r="S26" s="15">
        <f>'3k NCC'!S19</f>
        <v>0</v>
      </c>
      <c r="T26" s="15">
        <f>'3k NCC'!T19</f>
        <v>0</v>
      </c>
      <c r="U26" s="15">
        <f>'3k NCC'!U19</f>
        <v>0</v>
      </c>
      <c r="V26" s="15">
        <f>'3k NCC'!V19</f>
        <v>0</v>
      </c>
      <c r="W26" s="15">
        <f>'3k NCC'!W19</f>
        <v>0</v>
      </c>
      <c r="X26" s="15">
        <f>'3k NCC'!X19</f>
        <v>0</v>
      </c>
      <c r="Y26" s="28"/>
      <c r="Z26" s="15">
        <f>'3k NCC'!Z19</f>
        <v>0</v>
      </c>
      <c r="AA26" s="15">
        <f>'3k NCC'!AA19</f>
        <v>0</v>
      </c>
      <c r="AB26" s="15">
        <f>'3k NCC'!AB19</f>
        <v>0</v>
      </c>
      <c r="AC26" s="15">
        <f>'3k NCC'!AC19</f>
        <v>0</v>
      </c>
      <c r="AD26" s="15">
        <f>'3k NCC'!AD19</f>
        <v>0</v>
      </c>
      <c r="AE26" s="15">
        <f>'3k NCC'!AE19</f>
        <v>0</v>
      </c>
      <c r="AF26" s="15">
        <f>'3k NCC'!AF19</f>
        <v>0</v>
      </c>
      <c r="AG26" s="15">
        <f>'3k NCC'!AG19</f>
        <v>0</v>
      </c>
      <c r="AH26" s="15">
        <f>'3k NCC'!AH19</f>
        <v>0</v>
      </c>
      <c r="AI26" s="15">
        <f>'3k NCC'!AI19</f>
        <v>0</v>
      </c>
      <c r="AJ26" s="15">
        <f>'3k NCC'!AJ19</f>
        <v>0.92755198898137903</v>
      </c>
      <c r="AK26" s="15" t="str">
        <f>'3k NCC'!AK19</f>
        <v>-</v>
      </c>
      <c r="AL26" s="15" t="str">
        <f>'3k NCC'!AL19</f>
        <v>-</v>
      </c>
      <c r="AM26" s="15" t="str">
        <f>'3k NCC'!AM19</f>
        <v>-</v>
      </c>
      <c r="AN26" s="15" t="str">
        <f>'3k NCC'!AN19</f>
        <v>-</v>
      </c>
      <c r="AO26" s="15" t="str">
        <f>'3k NCC'!AO19</f>
        <v>-</v>
      </c>
      <c r="AP26" s="15" t="str">
        <f>'3k NCC'!AP19</f>
        <v>-</v>
      </c>
      <c r="AQ26" s="15" t="str">
        <f>'3k NCC'!AQ19</f>
        <v>-</v>
      </c>
      <c r="AR26" s="15" t="str">
        <f>'3k NCC'!AR19</f>
        <v>-</v>
      </c>
      <c r="AS26" s="15" t="str">
        <f>'3k NCC'!AS19</f>
        <v>-</v>
      </c>
      <c r="AT26" s="15" t="str">
        <f>'3k NCC'!AT19</f>
        <v>-</v>
      </c>
      <c r="AU26" s="15" t="str">
        <f>'3k NCC'!AU19</f>
        <v>-</v>
      </c>
      <c r="AV26" s="15" t="str">
        <f>'3k NCC'!AV19</f>
        <v>-</v>
      </c>
      <c r="AW26" s="15" t="str">
        <f>'3k NCC'!AW19</f>
        <v>-</v>
      </c>
      <c r="AX26" s="15" t="str">
        <f>'3k NCC'!AX19</f>
        <v>-</v>
      </c>
      <c r="AY26" s="15" t="str">
        <f>'3k NCC'!AY19</f>
        <v>-</v>
      </c>
      <c r="AZ26" s="15" t="str">
        <f>'3k NCC'!AZ19</f>
        <v>-</v>
      </c>
      <c r="BA26" s="15" t="str">
        <f>'3k NCC'!BA19</f>
        <v>-</v>
      </c>
      <c r="BB26" s="15" t="str">
        <f>'3k NCC'!BB19</f>
        <v>-</v>
      </c>
      <c r="BC26" s="15" t="str">
        <f>'3k NCC'!BC19</f>
        <v>-</v>
      </c>
      <c r="BD26" s="15" t="str">
        <f>'3k NCC'!BD19</f>
        <v>-</v>
      </c>
      <c r="BE26" s="15" t="str">
        <f>'3k NCC'!BE19</f>
        <v>-</v>
      </c>
      <c r="BF26" s="15" t="str">
        <f>'3k NCC'!BF19</f>
        <v>-</v>
      </c>
    </row>
    <row r="27" spans="1:58">
      <c r="A27" s="14"/>
      <c r="B27" s="345" t="s">
        <v>251</v>
      </c>
      <c r="C27" s="344" t="s">
        <v>262</v>
      </c>
      <c r="D27" s="344"/>
      <c r="E27" s="223" t="s">
        <v>260</v>
      </c>
      <c r="F27" s="346"/>
      <c r="G27" s="28"/>
      <c r="H27" s="15">
        <f>'3e ECO'!H28</f>
        <v>1.2807925205600019</v>
      </c>
      <c r="I27" s="15">
        <f>'3e ECO'!I28</f>
        <v>1.2807925205600019</v>
      </c>
      <c r="J27" s="15">
        <f>'3e ECO'!J28</f>
        <v>1.335659353563418</v>
      </c>
      <c r="K27" s="15">
        <f>'3e ECO'!K28</f>
        <v>1.3237809601028736</v>
      </c>
      <c r="L27" s="15">
        <f>'3e ECO'!L28</f>
        <v>1.0338995283355803</v>
      </c>
      <c r="M27" s="15">
        <f>'3e ECO'!M28</f>
        <v>1.0338995283355803</v>
      </c>
      <c r="N27" s="15">
        <f>'3e ECO'!N28</f>
        <v>1.1449392746201887</v>
      </c>
      <c r="O27" s="15">
        <f>'3e ECO'!O28</f>
        <v>1.1446873714788544</v>
      </c>
      <c r="P27" s="28"/>
      <c r="Q27" s="15">
        <f>'3e ECO'!Q28</f>
        <v>1.1446873714788544</v>
      </c>
      <c r="R27" s="15">
        <f>'3e ECO'!R28</f>
        <v>1.1852279541409441</v>
      </c>
      <c r="S27" s="15">
        <f>'3e ECO'!S28</f>
        <v>1.2188247882877752</v>
      </c>
      <c r="T27" s="15">
        <f>'3e ECO'!T28</f>
        <v>1.4914429930722879</v>
      </c>
      <c r="U27" s="15">
        <f>'3e ECO'!U28</f>
        <v>1.4265065757514408</v>
      </c>
      <c r="V27" s="15">
        <f>'3e ECO'!V28</f>
        <v>1.4044621556312693</v>
      </c>
      <c r="W27" s="15">
        <f>'3e ECO'!W28</f>
        <v>1.406307692740828</v>
      </c>
      <c r="X27" s="15">
        <f>'3e ECO'!X28</f>
        <v>1.7539761922050034</v>
      </c>
      <c r="Y27" s="28"/>
      <c r="Z27" s="15">
        <f>'3e ECO'!Z28</f>
        <v>1.7360420655827042</v>
      </c>
      <c r="AA27" s="15">
        <f>'3e ECO'!AA28</f>
        <v>1.7360420655827042</v>
      </c>
      <c r="AB27" s="15">
        <f>'3e ECO'!AB28</f>
        <v>1.933978746453737</v>
      </c>
      <c r="AC27" s="15">
        <f>'3e ECO'!AC28</f>
        <v>1.933978746453737</v>
      </c>
      <c r="AD27" s="15">
        <f>'3e ECO'!AD28</f>
        <v>1.9338008914989997</v>
      </c>
      <c r="AE27" s="15">
        <f>'3e ECO'!AE28</f>
        <v>1.9338008914989997</v>
      </c>
      <c r="AF27" s="15">
        <f>'3e ECO'!AF28</f>
        <v>2.9941074517373605</v>
      </c>
      <c r="AG27" s="15">
        <f>'3e ECO'!AG28</f>
        <v>2.9941074517373605</v>
      </c>
      <c r="AH27" s="15">
        <f>'3e ECO'!AH28</f>
        <v>2.989702112626663</v>
      </c>
      <c r="AI27" s="15">
        <f>'3e ECO'!AI28</f>
        <v>2.989702112626663</v>
      </c>
      <c r="AJ27" s="15">
        <f>'3e ECO'!AJ28</f>
        <v>3.0884931685270325</v>
      </c>
      <c r="AK27" s="15" t="str">
        <f>'3e ECO'!AK28</f>
        <v>-</v>
      </c>
      <c r="AL27" s="15" t="str">
        <f>'3e ECO'!AL28</f>
        <v>-</v>
      </c>
      <c r="AM27" s="15" t="str">
        <f>'3e ECO'!AM28</f>
        <v>-</v>
      </c>
      <c r="AN27" s="15" t="str">
        <f>'3e ECO'!AN28</f>
        <v>-</v>
      </c>
      <c r="AO27" s="15" t="str">
        <f>'3e ECO'!AO28</f>
        <v>-</v>
      </c>
      <c r="AP27" s="15" t="str">
        <f>'3e ECO'!AP28</f>
        <v>-</v>
      </c>
      <c r="AQ27" s="15" t="str">
        <f>'3e ECO'!AQ28</f>
        <v>-</v>
      </c>
      <c r="AR27" s="15" t="str">
        <f>'3e ECO'!AR28</f>
        <v>-</v>
      </c>
      <c r="AS27" s="15" t="str">
        <f>'3e ECO'!AS28</f>
        <v>-</v>
      </c>
      <c r="AT27" s="15" t="str">
        <f>'3e ECO'!AT28</f>
        <v>-</v>
      </c>
      <c r="AU27" s="15" t="str">
        <f>'3e ECO'!AU28</f>
        <v>-</v>
      </c>
      <c r="AV27" s="15" t="str">
        <f>'3e ECO'!AV28</f>
        <v>-</v>
      </c>
      <c r="AW27" s="15" t="str">
        <f>'3e ECO'!AW28</f>
        <v>-</v>
      </c>
      <c r="AX27" s="15" t="str">
        <f>'3e ECO'!AX28</f>
        <v>-</v>
      </c>
      <c r="AY27" s="15" t="str">
        <f>'3e ECO'!AY28</f>
        <v>-</v>
      </c>
      <c r="AZ27" s="15" t="str">
        <f>'3e ECO'!AZ28</f>
        <v>-</v>
      </c>
      <c r="BA27" s="15" t="str">
        <f>'3e ECO'!BA28</f>
        <v>-</v>
      </c>
      <c r="BB27" s="15" t="str">
        <f>'3e ECO'!BB28</f>
        <v>-</v>
      </c>
      <c r="BC27" s="15" t="str">
        <f>'3e ECO'!BC28</f>
        <v>-</v>
      </c>
      <c r="BD27" s="15" t="str">
        <f>'3e ECO'!BD28</f>
        <v>-</v>
      </c>
      <c r="BE27" s="15" t="str">
        <f>'3e ECO'!BE28</f>
        <v>-</v>
      </c>
      <c r="BF27" s="15" t="str">
        <f>'3e ECO'!BF28</f>
        <v>-</v>
      </c>
    </row>
    <row r="28" spans="1:58">
      <c r="A28" s="14"/>
      <c r="B28" s="346"/>
      <c r="C28" s="389" t="s">
        <v>263</v>
      </c>
      <c r="D28" s="391"/>
      <c r="E28" s="223" t="s">
        <v>264</v>
      </c>
      <c r="F28" s="346"/>
      <c r="G28" s="28"/>
      <c r="H28" s="15">
        <f>'3f WHD'!H19</f>
        <v>6.5567588596821027</v>
      </c>
      <c r="I28" s="15">
        <f>'3f WHD'!I19</f>
        <v>6.5567588596821027</v>
      </c>
      <c r="J28" s="15">
        <f>'3f WHD'!J19</f>
        <v>6.6197359495950758</v>
      </c>
      <c r="K28" s="15">
        <f>'3f WHD'!K19</f>
        <v>6.6197359495950758</v>
      </c>
      <c r="L28" s="15">
        <f>'3f WHD'!L19</f>
        <v>6.6995028867368616</v>
      </c>
      <c r="M28" s="15">
        <f>'3f WHD'!M19</f>
        <v>6.6995028867368616</v>
      </c>
      <c r="N28" s="15">
        <f>'3f WHD'!N19</f>
        <v>7.1131218301273513</v>
      </c>
      <c r="O28" s="15">
        <f>'3f WHD'!O19</f>
        <v>7.1131218301273513</v>
      </c>
      <c r="P28" s="28"/>
      <c r="Q28" s="15">
        <f>'3f WHD'!Q19</f>
        <v>7.1131218301273513</v>
      </c>
      <c r="R28" s="15">
        <f>'3f WHD'!R19</f>
        <v>7.2804579515147188</v>
      </c>
      <c r="S28" s="15">
        <f>'3f WHD'!S19</f>
        <v>7.1935840895118579</v>
      </c>
      <c r="T28" s="15">
        <f>'3f WHD'!T19</f>
        <v>7.3593999937099728</v>
      </c>
      <c r="U28" s="15">
        <f>'3f WHD'!U19</f>
        <v>7.0492243060839304</v>
      </c>
      <c r="V28" s="15">
        <f>'3f WHD'!V19</f>
        <v>7.1089669218364691</v>
      </c>
      <c r="W28" s="15">
        <f>'3f WHD'!W19</f>
        <v>6.9829560851947949</v>
      </c>
      <c r="X28" s="15">
        <f>'3f WHD'!X19</f>
        <v>9.6262235975887975</v>
      </c>
      <c r="Y28" s="28"/>
      <c r="Z28" s="15">
        <f>'3f WHD'!Z19</f>
        <v>9.9504863797742438</v>
      </c>
      <c r="AA28" s="15">
        <f>'3f WHD'!AA19</f>
        <v>9.9504863797742438</v>
      </c>
      <c r="AB28" s="15">
        <f>'3f WHD'!AB19</f>
        <v>10.298637820906499</v>
      </c>
      <c r="AC28" s="15">
        <f>'3f WHD'!AC19</f>
        <v>10.298637820906499</v>
      </c>
      <c r="AD28" s="15">
        <f>'3f WHD'!AD19</f>
        <v>10.298637820906499</v>
      </c>
      <c r="AE28" s="15">
        <f>'3f WHD'!AE19</f>
        <v>10.298637820906499</v>
      </c>
      <c r="AF28" s="15">
        <f>'3f WHD'!AF19</f>
        <v>10.909265371253545</v>
      </c>
      <c r="AG28" s="15">
        <f>'3f WHD'!AG19</f>
        <v>10.909265371253545</v>
      </c>
      <c r="AH28" s="15">
        <f>'3f WHD'!AH19</f>
        <v>10.909265371253545</v>
      </c>
      <c r="AI28" s="15">
        <f>'3f WHD'!AI19</f>
        <v>10.909265371253545</v>
      </c>
      <c r="AJ28" s="15">
        <f>'3f WHD'!AJ19</f>
        <v>10.979819636605352</v>
      </c>
      <c r="AK28" s="15" t="str">
        <f>'3f WHD'!AK19</f>
        <v/>
      </c>
      <c r="AL28" s="15" t="str">
        <f>'3f WHD'!AL19</f>
        <v/>
      </c>
      <c r="AM28" s="15" t="str">
        <f>'3f WHD'!AM19</f>
        <v/>
      </c>
      <c r="AN28" s="15" t="str">
        <f>'3f WHD'!AN19</f>
        <v/>
      </c>
      <c r="AO28" s="15" t="str">
        <f>'3f WHD'!AO19</f>
        <v/>
      </c>
      <c r="AP28" s="15" t="str">
        <f>'3f WHD'!AP19</f>
        <v/>
      </c>
      <c r="AQ28" s="15" t="str">
        <f>'3f WHD'!AQ19</f>
        <v/>
      </c>
      <c r="AR28" s="15" t="str">
        <f>'3f WHD'!AR19</f>
        <v/>
      </c>
      <c r="AS28" s="15" t="str">
        <f>'3f WHD'!AS19</f>
        <v/>
      </c>
      <c r="AT28" s="15" t="str">
        <f>'3f WHD'!AT19</f>
        <v/>
      </c>
      <c r="AU28" s="15" t="str">
        <f>'3f WHD'!AU19</f>
        <v/>
      </c>
      <c r="AV28" s="15" t="str">
        <f>'3f WHD'!AV19</f>
        <v/>
      </c>
      <c r="AW28" s="15" t="str">
        <f>'3f WHD'!AW19</f>
        <v/>
      </c>
      <c r="AX28" s="15" t="str">
        <f>'3f WHD'!AX19</f>
        <v/>
      </c>
      <c r="AY28" s="15" t="str">
        <f>'3f WHD'!AY19</f>
        <v/>
      </c>
      <c r="AZ28" s="15" t="str">
        <f>'3f WHD'!AZ19</f>
        <v/>
      </c>
      <c r="BA28" s="15" t="str">
        <f>'3f WHD'!BA19</f>
        <v/>
      </c>
      <c r="BB28" s="15" t="str">
        <f>'3f WHD'!BB19</f>
        <v/>
      </c>
      <c r="BC28" s="15" t="str">
        <f>'3f WHD'!BC19</f>
        <v/>
      </c>
      <c r="BD28" s="15" t="str">
        <f>'3f WHD'!BD19</f>
        <v/>
      </c>
      <c r="BE28" s="15" t="str">
        <f>'3f WHD'!BE19</f>
        <v/>
      </c>
      <c r="BF28" s="15" t="str">
        <f>'3f WHD'!BF19</f>
        <v/>
      </c>
    </row>
    <row r="29" spans="1:58">
      <c r="A29" s="14"/>
      <c r="B29" s="347"/>
      <c r="C29" s="389" t="s">
        <v>267</v>
      </c>
      <c r="D29" s="390"/>
      <c r="E29" s="223" t="s">
        <v>264</v>
      </c>
      <c r="F29" s="347"/>
      <c r="G29" s="28"/>
      <c r="H29" s="15">
        <f>'3j GGL'!H16</f>
        <v>0</v>
      </c>
      <c r="I29" s="15">
        <f>'3j GGL'!I16</f>
        <v>0</v>
      </c>
      <c r="J29" s="15">
        <f>'3j GGL'!J16</f>
        <v>0</v>
      </c>
      <c r="K29" s="15">
        <f>'3j GGL'!K16</f>
        <v>0</v>
      </c>
      <c r="L29" s="15">
        <f>'3j GGL'!L16</f>
        <v>0</v>
      </c>
      <c r="M29" s="15">
        <f>'3j GGL'!M16</f>
        <v>0</v>
      </c>
      <c r="N29" s="15">
        <f>'3j GGL'!N16</f>
        <v>0</v>
      </c>
      <c r="O29" s="15">
        <f>'3j GGL'!O16</f>
        <v>0</v>
      </c>
      <c r="P29" s="28"/>
      <c r="Q29" s="15">
        <f>'3j GGL'!Q16</f>
        <v>0</v>
      </c>
      <c r="R29" s="15">
        <f>'3j GGL'!R16</f>
        <v>0</v>
      </c>
      <c r="S29" s="15">
        <f>'3j GGL'!S16</f>
        <v>0</v>
      </c>
      <c r="T29" s="15">
        <f>'3j GGL'!T16</f>
        <v>0</v>
      </c>
      <c r="U29" s="15">
        <f>'3j GGL'!U16</f>
        <v>0</v>
      </c>
      <c r="V29" s="15">
        <f>'3j GGL'!V16</f>
        <v>0</v>
      </c>
      <c r="W29" s="15">
        <f>'3j GGL'!W16</f>
        <v>0</v>
      </c>
      <c r="X29" s="15">
        <f>'3j GGL'!X16</f>
        <v>2.6928799999999997</v>
      </c>
      <c r="Y29" s="28"/>
      <c r="Z29" s="15">
        <f>'3j GGL'!Z16</f>
        <v>2.6928799999999997</v>
      </c>
      <c r="AA29" s="15">
        <f>'3j GGL'!AA16</f>
        <v>2.6928799999999997</v>
      </c>
      <c r="AB29" s="15">
        <f>'3j GGL'!AB16</f>
        <v>0.44530000000000003</v>
      </c>
      <c r="AC29" s="15">
        <f>'3j GGL'!AC16</f>
        <v>0.44530000000000003</v>
      </c>
      <c r="AD29" s="15">
        <f>'3j GGL'!AD16</f>
        <v>0.44530000000000003</v>
      </c>
      <c r="AE29" s="15">
        <f>'3j GGL'!AE16</f>
        <v>0.44530000000000003</v>
      </c>
      <c r="AF29" s="15">
        <f>'3j GGL'!AF16</f>
        <v>0.38324999999999998</v>
      </c>
      <c r="AG29" s="15">
        <f>'3j GGL'!AG16</f>
        <v>0.38324999999999998</v>
      </c>
      <c r="AH29" s="15">
        <f>'3j GGL'!AH16</f>
        <v>0.38324999999999998</v>
      </c>
      <c r="AI29" s="15">
        <f>'3j GGL'!AI16</f>
        <v>0.38324999999999998</v>
      </c>
      <c r="AJ29" s="15">
        <f>'3j GGL'!AJ16</f>
        <v>2.9966499999999998</v>
      </c>
      <c r="AK29" s="15" t="str">
        <f>'3j GGL'!AK16</f>
        <v>-</v>
      </c>
      <c r="AL29" s="15" t="str">
        <f>'3j GGL'!AL16</f>
        <v>-</v>
      </c>
      <c r="AM29" s="15" t="str">
        <f>'3j GGL'!AM16</f>
        <v>-</v>
      </c>
      <c r="AN29" s="15" t="str">
        <f>'3j GGL'!AN16</f>
        <v>-</v>
      </c>
      <c r="AO29" s="15" t="str">
        <f>'3j GGL'!AO16</f>
        <v>-</v>
      </c>
      <c r="AP29" s="15" t="str">
        <f>'3j GGL'!AP16</f>
        <v>-</v>
      </c>
      <c r="AQ29" s="15" t="str">
        <f>'3j GGL'!AQ16</f>
        <v>-</v>
      </c>
      <c r="AR29" s="15" t="str">
        <f>'3j GGL'!AR16</f>
        <v>-</v>
      </c>
      <c r="AS29" s="15" t="str">
        <f>'3j GGL'!AS16</f>
        <v>-</v>
      </c>
      <c r="AT29" s="15" t="str">
        <f>'3j GGL'!AT16</f>
        <v>-</v>
      </c>
      <c r="AU29" s="15" t="str">
        <f>'3j GGL'!AU16</f>
        <v>-</v>
      </c>
      <c r="AV29" s="15" t="str">
        <f>'3j GGL'!AV16</f>
        <v>-</v>
      </c>
      <c r="AW29" s="15" t="str">
        <f>'3j GGL'!AW16</f>
        <v>-</v>
      </c>
      <c r="AX29" s="15" t="str">
        <f>'3j GGL'!AX16</f>
        <v>-</v>
      </c>
      <c r="AY29" s="15" t="str">
        <f>'3j GGL'!AY16</f>
        <v>-</v>
      </c>
      <c r="AZ29" s="15" t="str">
        <f>'3j GGL'!AZ16</f>
        <v>-</v>
      </c>
      <c r="BA29" s="15" t="str">
        <f>'3j GGL'!BA16</f>
        <v>-</v>
      </c>
      <c r="BB29" s="15" t="str">
        <f>'3j GGL'!BB16</f>
        <v>-</v>
      </c>
      <c r="BC29" s="15" t="str">
        <f>'3j GGL'!BC16</f>
        <v>-</v>
      </c>
      <c r="BD29" s="15" t="str">
        <f>'3j GGL'!BD16</f>
        <v>-</v>
      </c>
      <c r="BE29" s="15" t="str">
        <f>'3j GGL'!BE16</f>
        <v>-</v>
      </c>
      <c r="BF29" s="15" t="str">
        <f>'3j GGL'!BF16</f>
        <v>-</v>
      </c>
    </row>
    <row r="30" spans="1:58" s="14" customFormat="1"/>
    <row r="31" spans="1:58" s="14" customFormat="1"/>
    <row r="32" spans="1:58" s="85" customFormat="1">
      <c r="B32" s="86" t="s">
        <v>278</v>
      </c>
      <c r="C32" s="86"/>
    </row>
    <row r="33" spans="1:58" s="101" customFormat="1">
      <c r="B33" s="100"/>
      <c r="C33" s="100"/>
    </row>
    <row r="34" spans="1:58" s="87" customFormat="1">
      <c r="A34" s="101"/>
      <c r="B34" s="362" t="s">
        <v>94</v>
      </c>
      <c r="C34" s="379" t="s">
        <v>253</v>
      </c>
      <c r="D34" s="379" t="s">
        <v>96</v>
      </c>
      <c r="E34" s="392" t="s">
        <v>279</v>
      </c>
      <c r="F34" s="378"/>
      <c r="G34" s="84"/>
      <c r="H34" s="386" t="s">
        <v>97</v>
      </c>
      <c r="I34" s="387"/>
      <c r="J34" s="387"/>
      <c r="K34" s="387"/>
      <c r="L34" s="387"/>
      <c r="M34" s="387"/>
      <c r="N34" s="387"/>
      <c r="O34" s="388"/>
      <c r="P34" s="136"/>
      <c r="Q34" s="229" t="s">
        <v>98</v>
      </c>
      <c r="R34" s="230"/>
      <c r="S34" s="230"/>
      <c r="T34" s="230"/>
      <c r="U34" s="230"/>
      <c r="V34" s="230"/>
      <c r="W34" s="230"/>
      <c r="X34" s="230"/>
      <c r="Y34" s="84"/>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1"/>
    </row>
    <row r="35" spans="1:58" s="87" customFormat="1" ht="12.75" customHeight="1">
      <c r="A35" s="101"/>
      <c r="B35" s="362"/>
      <c r="C35" s="379"/>
      <c r="D35" s="379"/>
      <c r="E35" s="392"/>
      <c r="F35" s="378"/>
      <c r="G35" s="84"/>
      <c r="H35" s="356" t="s">
        <v>99</v>
      </c>
      <c r="I35" s="357"/>
      <c r="J35" s="357"/>
      <c r="K35" s="357"/>
      <c r="L35" s="357"/>
      <c r="M35" s="357"/>
      <c r="N35" s="357"/>
      <c r="O35" s="358"/>
      <c r="P35" s="136"/>
      <c r="Q35" s="232" t="s">
        <v>100</v>
      </c>
      <c r="R35" s="233"/>
      <c r="S35" s="233"/>
      <c r="T35" s="233"/>
      <c r="U35" s="233"/>
      <c r="V35" s="233"/>
      <c r="W35" s="233"/>
      <c r="X35" s="233"/>
      <c r="Y35" s="84"/>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4"/>
    </row>
    <row r="36" spans="1:58" s="87" customFormat="1" ht="25.5" customHeight="1">
      <c r="A36" s="101"/>
      <c r="B36" s="362"/>
      <c r="C36" s="379"/>
      <c r="D36" s="379"/>
      <c r="E36" s="392"/>
      <c r="F36" s="102" t="s">
        <v>101</v>
      </c>
      <c r="G36" s="84"/>
      <c r="H36" s="33" t="s">
        <v>102</v>
      </c>
      <c r="I36" s="33" t="s">
        <v>103</v>
      </c>
      <c r="J36" s="33" t="s">
        <v>104</v>
      </c>
      <c r="K36" s="33" t="s">
        <v>105</v>
      </c>
      <c r="L36" s="33" t="s">
        <v>106</v>
      </c>
      <c r="M36" s="34" t="s">
        <v>107</v>
      </c>
      <c r="N36" s="33" t="s">
        <v>108</v>
      </c>
      <c r="O36" s="33" t="s">
        <v>109</v>
      </c>
      <c r="P36" s="84"/>
      <c r="Q36" s="29" t="s">
        <v>110</v>
      </c>
      <c r="R36" s="29" t="s">
        <v>111</v>
      </c>
      <c r="S36" s="29" t="s">
        <v>112</v>
      </c>
      <c r="T36" s="35" t="s">
        <v>113</v>
      </c>
      <c r="U36" s="29" t="s">
        <v>114</v>
      </c>
      <c r="V36" s="29" t="s">
        <v>115</v>
      </c>
      <c r="W36" s="29" t="s">
        <v>116</v>
      </c>
      <c r="X36" s="29" t="s">
        <v>117</v>
      </c>
      <c r="Y36" s="84"/>
      <c r="Z36" s="29" t="s">
        <v>118</v>
      </c>
      <c r="AA36" s="29" t="s">
        <v>118</v>
      </c>
      <c r="AB36" s="29" t="s">
        <v>119</v>
      </c>
      <c r="AC36" s="29" t="s">
        <v>119</v>
      </c>
      <c r="AD36" s="264" t="s">
        <v>120</v>
      </c>
      <c r="AE36" s="264" t="s">
        <v>120</v>
      </c>
      <c r="AF36" s="265" t="s">
        <v>121</v>
      </c>
      <c r="AG36" s="263" t="s">
        <v>121</v>
      </c>
      <c r="AH36" s="263" t="s">
        <v>122</v>
      </c>
      <c r="AI36" s="263" t="s">
        <v>122</v>
      </c>
      <c r="AJ36" s="263" t="s">
        <v>123</v>
      </c>
      <c r="AK36" s="263" t="s">
        <v>123</v>
      </c>
      <c r="AL36" s="263" t="s">
        <v>124</v>
      </c>
      <c r="AM36" s="263" t="s">
        <v>124</v>
      </c>
      <c r="AN36" s="263" t="s">
        <v>125</v>
      </c>
      <c r="AO36" s="263" t="s">
        <v>125</v>
      </c>
      <c r="AP36" s="263" t="s">
        <v>126</v>
      </c>
      <c r="AQ36" s="263" t="s">
        <v>126</v>
      </c>
      <c r="AR36" s="263" t="s">
        <v>127</v>
      </c>
      <c r="AS36" s="263" t="s">
        <v>127</v>
      </c>
      <c r="AT36" s="263" t="s">
        <v>128</v>
      </c>
      <c r="AU36" s="263" t="s">
        <v>128</v>
      </c>
      <c r="AV36" s="263" t="s">
        <v>129</v>
      </c>
      <c r="AW36" s="263" t="s">
        <v>129</v>
      </c>
      <c r="AX36" s="263" t="s">
        <v>130</v>
      </c>
      <c r="AY36" s="263" t="s">
        <v>130</v>
      </c>
      <c r="AZ36" s="263" t="s">
        <v>131</v>
      </c>
      <c r="BA36" s="263" t="s">
        <v>131</v>
      </c>
      <c r="BB36" s="263" t="s">
        <v>132</v>
      </c>
      <c r="BC36" s="263" t="s">
        <v>132</v>
      </c>
      <c r="BD36" s="263" t="s">
        <v>133</v>
      </c>
      <c r="BE36" s="263" t="s">
        <v>133</v>
      </c>
      <c r="BF36" s="263" t="s">
        <v>134</v>
      </c>
    </row>
    <row r="37" spans="1:58" s="87" customFormat="1" ht="25.5" customHeight="1">
      <c r="A37" s="101"/>
      <c r="B37" s="362"/>
      <c r="C37" s="379"/>
      <c r="D37" s="379"/>
      <c r="E37" s="392"/>
      <c r="F37" s="97" t="s">
        <v>101</v>
      </c>
      <c r="G37" s="84"/>
      <c r="H37" s="33" t="s">
        <v>102</v>
      </c>
      <c r="I37" s="33" t="s">
        <v>103</v>
      </c>
      <c r="J37" s="33" t="s">
        <v>104</v>
      </c>
      <c r="K37" s="33" t="s">
        <v>105</v>
      </c>
      <c r="L37" s="33" t="s">
        <v>106</v>
      </c>
      <c r="M37" s="34" t="s">
        <v>107</v>
      </c>
      <c r="N37" s="33" t="s">
        <v>108</v>
      </c>
      <c r="O37" s="33" t="s">
        <v>109</v>
      </c>
      <c r="P37" s="84"/>
      <c r="Q37" s="29" t="s">
        <v>110</v>
      </c>
      <c r="R37" s="29" t="s">
        <v>111</v>
      </c>
      <c r="S37" s="29" t="s">
        <v>112</v>
      </c>
      <c r="T37" s="35" t="s">
        <v>113</v>
      </c>
      <c r="U37" s="29" t="s">
        <v>114</v>
      </c>
      <c r="V37" s="29" t="s">
        <v>115</v>
      </c>
      <c r="W37" s="29" t="s">
        <v>116</v>
      </c>
      <c r="X37" s="29" t="s">
        <v>117</v>
      </c>
      <c r="Y37" s="84"/>
      <c r="Z37" s="29" t="s">
        <v>118</v>
      </c>
      <c r="AA37" s="29" t="s">
        <v>135</v>
      </c>
      <c r="AB37" s="29" t="s">
        <v>119</v>
      </c>
      <c r="AC37" s="29" t="s">
        <v>136</v>
      </c>
      <c r="AD37" s="29" t="s">
        <v>137</v>
      </c>
      <c r="AE37" s="29" t="s">
        <v>138</v>
      </c>
      <c r="AF37" s="29" t="s">
        <v>139</v>
      </c>
      <c r="AG37" s="29" t="s">
        <v>140</v>
      </c>
      <c r="AH37" s="29" t="s">
        <v>141</v>
      </c>
      <c r="AI37" s="29" t="s">
        <v>142</v>
      </c>
      <c r="AJ37" s="29" t="s">
        <v>143</v>
      </c>
      <c r="AK37" s="29" t="s">
        <v>144</v>
      </c>
      <c r="AL37" s="29" t="s">
        <v>145</v>
      </c>
      <c r="AM37" s="29" t="s">
        <v>146</v>
      </c>
      <c r="AN37" s="29" t="s">
        <v>147</v>
      </c>
      <c r="AO37" s="29" t="s">
        <v>148</v>
      </c>
      <c r="AP37" s="29" t="s">
        <v>149</v>
      </c>
      <c r="AQ37" s="29" t="s">
        <v>150</v>
      </c>
      <c r="AR37" s="29" t="s">
        <v>151</v>
      </c>
      <c r="AS37" s="29" t="s">
        <v>152</v>
      </c>
      <c r="AT37" s="29" t="s">
        <v>153</v>
      </c>
      <c r="AU37" s="29" t="s">
        <v>154</v>
      </c>
      <c r="AV37" s="29" t="s">
        <v>155</v>
      </c>
      <c r="AW37" s="29" t="s">
        <v>156</v>
      </c>
      <c r="AX37" s="29" t="s">
        <v>157</v>
      </c>
      <c r="AY37" s="29" t="s">
        <v>158</v>
      </c>
      <c r="AZ37" s="29" t="s">
        <v>159</v>
      </c>
      <c r="BA37" s="29" t="s">
        <v>160</v>
      </c>
      <c r="BB37" s="29" t="s">
        <v>161</v>
      </c>
      <c r="BC37" s="29" t="s">
        <v>162</v>
      </c>
      <c r="BD37" s="29" t="s">
        <v>163</v>
      </c>
      <c r="BE37" s="29" t="s">
        <v>164</v>
      </c>
      <c r="BF37" s="29" t="s">
        <v>165</v>
      </c>
    </row>
    <row r="38" spans="1:58">
      <c r="A38" s="14"/>
      <c r="B38" s="362"/>
      <c r="C38" s="379"/>
      <c r="D38" s="379"/>
      <c r="E38" s="392"/>
      <c r="F38" s="102" t="s">
        <v>166</v>
      </c>
      <c r="G38" s="84"/>
      <c r="H38" s="31" t="s">
        <v>167</v>
      </c>
      <c r="I38" s="31" t="s">
        <v>168</v>
      </c>
      <c r="J38" s="31" t="s">
        <v>169</v>
      </c>
      <c r="K38" s="31" t="s">
        <v>170</v>
      </c>
      <c r="L38" s="31" t="s">
        <v>171</v>
      </c>
      <c r="M38" s="32" t="s">
        <v>172</v>
      </c>
      <c r="N38" s="31" t="s">
        <v>173</v>
      </c>
      <c r="O38" s="31" t="s">
        <v>174</v>
      </c>
      <c r="P38" s="84"/>
      <c r="Q38" s="31" t="s">
        <v>175</v>
      </c>
      <c r="R38" s="31" t="s">
        <v>176</v>
      </c>
      <c r="S38" s="31" t="s">
        <v>177</v>
      </c>
      <c r="T38" s="36" t="s">
        <v>178</v>
      </c>
      <c r="U38" s="31" t="s">
        <v>179</v>
      </c>
      <c r="V38" s="31" t="s">
        <v>180</v>
      </c>
      <c r="W38" s="31" t="s">
        <v>181</v>
      </c>
      <c r="X38" s="31" t="s">
        <v>182</v>
      </c>
      <c r="Y38" s="84"/>
      <c r="Z38" s="31" t="s">
        <v>183</v>
      </c>
      <c r="AA38" s="31" t="s">
        <v>183</v>
      </c>
      <c r="AB38" s="31" t="s">
        <v>185</v>
      </c>
      <c r="AC38" s="31" t="s">
        <v>185</v>
      </c>
      <c r="AD38" s="31" t="s">
        <v>187</v>
      </c>
      <c r="AE38" s="31" t="s">
        <v>188</v>
      </c>
      <c r="AF38" s="31" t="s">
        <v>189</v>
      </c>
      <c r="AG38" s="31" t="s">
        <v>190</v>
      </c>
      <c r="AH38" s="31" t="s">
        <v>191</v>
      </c>
      <c r="AI38" s="31" t="s">
        <v>192</v>
      </c>
      <c r="AJ38" s="31" t="s">
        <v>193</v>
      </c>
      <c r="AK38" s="31" t="s">
        <v>194</v>
      </c>
      <c r="AL38" s="31" t="s">
        <v>195</v>
      </c>
      <c r="AM38" s="31" t="s">
        <v>196</v>
      </c>
      <c r="AN38" s="31" t="s">
        <v>197</v>
      </c>
      <c r="AO38" s="31" t="s">
        <v>198</v>
      </c>
      <c r="AP38" s="31" t="s">
        <v>199</v>
      </c>
      <c r="AQ38" s="31" t="s">
        <v>200</v>
      </c>
      <c r="AR38" s="31" t="s">
        <v>201</v>
      </c>
      <c r="AS38" s="31" t="s">
        <v>202</v>
      </c>
      <c r="AT38" s="31" t="s">
        <v>203</v>
      </c>
      <c r="AU38" s="31" t="s">
        <v>204</v>
      </c>
      <c r="AV38" s="31" t="s">
        <v>205</v>
      </c>
      <c r="AW38" s="31" t="s">
        <v>206</v>
      </c>
      <c r="AX38" s="31" t="s">
        <v>207</v>
      </c>
      <c r="AY38" s="31" t="s">
        <v>208</v>
      </c>
      <c r="AZ38" s="31" t="s">
        <v>209</v>
      </c>
      <c r="BA38" s="31" t="s">
        <v>210</v>
      </c>
      <c r="BB38" s="31" t="s">
        <v>211</v>
      </c>
      <c r="BC38" s="31" t="s">
        <v>212</v>
      </c>
      <c r="BD38" s="31" t="s">
        <v>213</v>
      </c>
      <c r="BE38" s="31" t="s">
        <v>214</v>
      </c>
      <c r="BF38" s="31" t="s">
        <v>215</v>
      </c>
    </row>
    <row r="39" spans="1:58">
      <c r="A39" s="14"/>
      <c r="B39" s="362"/>
      <c r="C39" s="379"/>
      <c r="D39" s="379"/>
      <c r="E39" s="392"/>
      <c r="F39" s="103" t="s">
        <v>269</v>
      </c>
      <c r="G39" s="84"/>
      <c r="H39" s="29" t="s">
        <v>217</v>
      </c>
      <c r="I39" s="29" t="s">
        <v>217</v>
      </c>
      <c r="J39" s="29" t="s">
        <v>218</v>
      </c>
      <c r="K39" s="29" t="s">
        <v>218</v>
      </c>
      <c r="L39" s="29" t="s">
        <v>219</v>
      </c>
      <c r="M39" s="30" t="s">
        <v>219</v>
      </c>
      <c r="N39" s="29" t="s">
        <v>220</v>
      </c>
      <c r="O39" s="29" t="s">
        <v>220</v>
      </c>
      <c r="P39" s="84"/>
      <c r="Q39" s="29" t="s">
        <v>221</v>
      </c>
      <c r="R39" s="29" t="s">
        <v>222</v>
      </c>
      <c r="S39" s="29" t="s">
        <v>222</v>
      </c>
      <c r="T39" s="35" t="s">
        <v>223</v>
      </c>
      <c r="U39" s="29" t="s">
        <v>223</v>
      </c>
      <c r="V39" s="29" t="s">
        <v>224</v>
      </c>
      <c r="W39" s="29" t="s">
        <v>224</v>
      </c>
      <c r="X39" s="29" t="s">
        <v>225</v>
      </c>
      <c r="Y39" s="84"/>
      <c r="Z39" s="29" t="s">
        <v>225</v>
      </c>
      <c r="AA39" s="29" t="s">
        <v>225</v>
      </c>
      <c r="AB39" s="29" t="s">
        <v>226</v>
      </c>
      <c r="AC39" s="29" t="s">
        <v>226</v>
      </c>
      <c r="AD39" s="29" t="s">
        <v>226</v>
      </c>
      <c r="AE39" s="29" t="s">
        <v>226</v>
      </c>
      <c r="AF39" s="29" t="s">
        <v>227</v>
      </c>
      <c r="AG39" s="29" t="s">
        <v>227</v>
      </c>
      <c r="AH39" s="29" t="s">
        <v>227</v>
      </c>
      <c r="AI39" s="29" t="s">
        <v>227</v>
      </c>
      <c r="AJ39" s="29" t="s">
        <v>228</v>
      </c>
      <c r="AK39" s="29" t="s">
        <v>228</v>
      </c>
      <c r="AL39" s="29" t="s">
        <v>228</v>
      </c>
      <c r="AM39" s="29" t="s">
        <v>228</v>
      </c>
      <c r="AN39" s="29" t="s">
        <v>229</v>
      </c>
      <c r="AO39" s="29" t="s">
        <v>229</v>
      </c>
      <c r="AP39" s="29" t="s">
        <v>229</v>
      </c>
      <c r="AQ39" s="29" t="s">
        <v>229</v>
      </c>
      <c r="AR39" s="29" t="s">
        <v>230</v>
      </c>
      <c r="AS39" s="29" t="s">
        <v>230</v>
      </c>
      <c r="AT39" s="29" t="s">
        <v>230</v>
      </c>
      <c r="AU39" s="29" t="s">
        <v>230</v>
      </c>
      <c r="AV39" s="29" t="s">
        <v>231</v>
      </c>
      <c r="AW39" s="29" t="s">
        <v>231</v>
      </c>
      <c r="AX39" s="29" t="s">
        <v>231</v>
      </c>
      <c r="AY39" s="29" t="s">
        <v>231</v>
      </c>
      <c r="AZ39" s="29" t="s">
        <v>232</v>
      </c>
      <c r="BA39" s="29" t="s">
        <v>232</v>
      </c>
      <c r="BB39" s="29" t="s">
        <v>232</v>
      </c>
      <c r="BC39" s="29" t="s">
        <v>232</v>
      </c>
      <c r="BD39" s="29" t="s">
        <v>233</v>
      </c>
      <c r="BE39" s="29" t="s">
        <v>233</v>
      </c>
      <c r="BF39" s="29" t="s">
        <v>233</v>
      </c>
    </row>
    <row r="40" spans="1:58" ht="12.75" customHeight="1">
      <c r="A40" s="14"/>
      <c r="B40" s="377" t="s">
        <v>234</v>
      </c>
      <c r="C40" s="373" t="s">
        <v>270</v>
      </c>
      <c r="D40" s="373" t="s">
        <v>260</v>
      </c>
      <c r="E40" s="108" t="s">
        <v>235</v>
      </c>
      <c r="F40" s="376"/>
      <c r="G40" s="28"/>
      <c r="H40" s="15">
        <f>IF(H$19="-","-",H$19*'3h Losses'!G14)</f>
        <v>0.24091693169378359</v>
      </c>
      <c r="I40" s="15">
        <f>IF(I$19="-","-",I$19*'3h Losses'!H14)</f>
        <v>0.2370534930157501</v>
      </c>
      <c r="J40" s="15">
        <f>IF(J$19="-","-",J$19*'3h Losses'!I14)</f>
        <v>0.24274277684812809</v>
      </c>
      <c r="K40" s="15">
        <f>IF(K$19="-","-",K$19*'3h Losses'!J14)</f>
        <v>0.25325928402980663</v>
      </c>
      <c r="L40" s="15">
        <f>IF(L$19="-","-",L$19*'3h Losses'!K14)</f>
        <v>0.25781795114234318</v>
      </c>
      <c r="M40" s="15">
        <f>IF(M$19="-","-",M$19*'3h Losses'!L14)</f>
        <v>0.25311693586549394</v>
      </c>
      <c r="N40" s="15">
        <f>IF(N$19="-","-",N$19*'3h Losses'!M14)</f>
        <v>0.26001755656755593</v>
      </c>
      <c r="O40" s="15">
        <f>IF(O$19="-","-",O$19*'3h Losses'!N14)</f>
        <v>0.26573498396867218</v>
      </c>
      <c r="P40" s="28"/>
      <c r="Q40" s="15">
        <f>IF(Q$19="-","-",Q$19*'3h Losses'!P14)</f>
        <v>0.26573498396867218</v>
      </c>
      <c r="R40" s="15">
        <f>IF(R$19="-","-",R$19*'3h Losses'!Q14)</f>
        <v>0.27616269311857883</v>
      </c>
      <c r="S40" s="15">
        <f>IF(S$19="-","-",S$19*'3h Losses'!R14)</f>
        <v>0.28609047959608547</v>
      </c>
      <c r="T40" s="15">
        <f>IF(T$19="-","-",T$19*'3h Losses'!S14)</f>
        <v>0.29408936745569797</v>
      </c>
      <c r="U40" s="15">
        <f>IF(U$19="-","-",U$19*'3h Losses'!T14)</f>
        <v>0.33110114243433081</v>
      </c>
      <c r="V40" s="15">
        <f>IF(V$19="-","-",V$19*'3h Losses'!U14)</f>
        <v>0.47131063159430681</v>
      </c>
      <c r="W40" s="15">
        <f>IF(W$19="-","-",W$19*'3h Losses'!V14)</f>
        <v>0.43897614197678042</v>
      </c>
      <c r="X40" s="15">
        <f>IF(X$19="-","-",X$19*'3h Losses'!W14)</f>
        <v>0.46078851743275506</v>
      </c>
      <c r="Y40" s="28"/>
      <c r="Z40" s="15">
        <f>IF(Z$19="-","-",Z$19*'3h Losses'!Y14)</f>
        <v>0.44322138178346404</v>
      </c>
      <c r="AA40" s="15">
        <f>IF(AA$19="-","-",AA$19*'3h Losses'!Z14)</f>
        <v>0.44322138178346404</v>
      </c>
      <c r="AB40" s="15">
        <f>IF(AB$19="-","-",AB$19*'3h Losses'!AA14)</f>
        <v>0.5033207888977953</v>
      </c>
      <c r="AC40" s="15">
        <f>IF(AC$19="-","-",AC$19*'3h Losses'!AB14)</f>
        <v>0.5033207888977953</v>
      </c>
      <c r="AD40" s="15">
        <f>IF(AD$19="-","-",AD$19*'3h Losses'!AC14)</f>
        <v>0.46038554608002163</v>
      </c>
      <c r="AE40" s="15">
        <f>IF(AE$19="-","-",AE$19*'3h Losses'!AD14)</f>
        <v>0.46038554608002163</v>
      </c>
      <c r="AF40" s="15">
        <f>IF(AF$19="-","-",AF$19*'3h Losses'!AE14)</f>
        <v>0.50003155233435825</v>
      </c>
      <c r="AG40" s="15">
        <f>IF(AG$19="-","-",AG$19*'3h Losses'!AF14)</f>
        <v>0.50003155233435825</v>
      </c>
      <c r="AH40" s="15">
        <f>IF(AH$19="-","-",AH$19*'3h Losses'!AG14)</f>
        <v>0.46294673507275969</v>
      </c>
      <c r="AI40" s="15">
        <f>IF(AI$19="-","-",AI$19*'3h Losses'!AH14)</f>
        <v>0.46294673507275969</v>
      </c>
      <c r="AJ40" s="15">
        <f>IF(AJ$19="-","-",AJ$19*'3h Losses'!AI14)</f>
        <v>0.48095065675749626</v>
      </c>
      <c r="AK40" s="15" t="str">
        <f>IF(AK$19="-","-",AK$19*'3h Losses'!AJ14)</f>
        <v>-</v>
      </c>
      <c r="AL40" s="15" t="str">
        <f>IF(AL$19="-","-",AL$19*'3h Losses'!AK14)</f>
        <v>-</v>
      </c>
      <c r="AM40" s="15" t="str">
        <f>IF(AM$19="-","-",AM$19*'3h Losses'!AL14)</f>
        <v>-</v>
      </c>
      <c r="AN40" s="15" t="str">
        <f>IF(AN$19="-","-",AN$19*'3h Losses'!AM14)</f>
        <v>-</v>
      </c>
      <c r="AO40" s="15" t="str">
        <f>IF(AO$19="-","-",AO$19*'3h Losses'!AN14)</f>
        <v>-</v>
      </c>
      <c r="AP40" s="15" t="str">
        <f>IF(AP$19="-","-",AP$19*'3h Losses'!AO14)</f>
        <v>-</v>
      </c>
      <c r="AQ40" s="15" t="str">
        <f>IF(AQ$19="-","-",AQ$19*'3h Losses'!AP14)</f>
        <v>-</v>
      </c>
      <c r="AR40" s="15" t="str">
        <f>IF(AR$19="-","-",AR$19*'3h Losses'!AQ14)</f>
        <v>-</v>
      </c>
      <c r="AS40" s="15" t="str">
        <f>IF(AS$19="-","-",AS$19*'3h Losses'!AR14)</f>
        <v>-</v>
      </c>
      <c r="AT40" s="15" t="str">
        <f>IF(AT$19="-","-",AT$19*'3h Losses'!AS14)</f>
        <v>-</v>
      </c>
      <c r="AU40" s="15" t="str">
        <f>IF(AU$19="-","-",AU$19*'3h Losses'!AT14)</f>
        <v>-</v>
      </c>
      <c r="AV40" s="15" t="str">
        <f>IF(AV$19="-","-",AV$19*'3h Losses'!AU14)</f>
        <v>-</v>
      </c>
      <c r="AW40" s="15" t="str">
        <f>IF(AW$19="-","-",AW$19*'3h Losses'!AV14)</f>
        <v>-</v>
      </c>
      <c r="AX40" s="15" t="str">
        <f>IF(AX$19="-","-",AX$19*'3h Losses'!AW14)</f>
        <v>-</v>
      </c>
      <c r="AY40" s="15" t="str">
        <f>IF(AY$19="-","-",AY$19*'3h Losses'!AX14)</f>
        <v>-</v>
      </c>
      <c r="AZ40" s="15" t="str">
        <f>IF(AZ$19="-","-",AZ$19*'3h Losses'!AY14)</f>
        <v>-</v>
      </c>
      <c r="BA40" s="15" t="str">
        <f>IF(BA$19="-","-",BA$19*'3h Losses'!AZ14)</f>
        <v>-</v>
      </c>
      <c r="BB40" s="15" t="str">
        <f>IF(BB$19="-","-",BB$19*'3h Losses'!BA14)</f>
        <v>-</v>
      </c>
      <c r="BC40" s="15" t="str">
        <f>IF(BC$19="-","-",BC$19*'3h Losses'!BB14)</f>
        <v>-</v>
      </c>
      <c r="BD40" s="15" t="str">
        <f>IF(BD$19="-","-",BD$19*'3h Losses'!BC14)</f>
        <v>-</v>
      </c>
      <c r="BE40" s="15" t="str">
        <f>IF(BE$19="-","-",BE$19*'3h Losses'!BD14)</f>
        <v>-</v>
      </c>
      <c r="BF40" s="15" t="str">
        <f>IF(BF$19="-","-",BF$19*'3h Losses'!BE14)</f>
        <v>-</v>
      </c>
    </row>
    <row r="41" spans="1:58">
      <c r="A41" s="14"/>
      <c r="B41" s="377"/>
      <c r="C41" s="374"/>
      <c r="D41" s="374"/>
      <c r="E41" s="108" t="s">
        <v>237</v>
      </c>
      <c r="F41" s="376"/>
      <c r="G41" s="28"/>
      <c r="H41" s="15">
        <f>IF(H$19="-","-",H$19*'3h Losses'!G15)</f>
        <v>0.23559640476997723</v>
      </c>
      <c r="I41" s="15">
        <f>IF(I$19="-","-",I$19*'3h Losses'!H15)</f>
        <v>0.23181828815445066</v>
      </c>
      <c r="J41" s="15">
        <f>IF(J$19="-","-",J$19*'3h Losses'!I15)</f>
        <v>0.23738192707015746</v>
      </c>
      <c r="K41" s="15">
        <f>IF(K$19="-","-",K$19*'3h Losses'!J15)</f>
        <v>0.2476661825823035</v>
      </c>
      <c r="L41" s="15">
        <f>IF(L$19="-","-",L$19*'3h Losses'!K15)</f>
        <v>0.252124173868785</v>
      </c>
      <c r="M41" s="15">
        <f>IF(M$19="-","-",M$19*'3h Losses'!L15)</f>
        <v>0.24752697810422103</v>
      </c>
      <c r="N41" s="15">
        <f>IF(N$19="-","-",N$19*'3h Losses'!M15)</f>
        <v>0.25698526646995301</v>
      </c>
      <c r="O41" s="15">
        <f>IF(O$19="-","-",O$19*'3h Losses'!N15)</f>
        <v>0.2626360179945591</v>
      </c>
      <c r="P41" s="28"/>
      <c r="Q41" s="15">
        <f>IF(Q$19="-","-",Q$19*'3h Losses'!P15)</f>
        <v>0.2626360179945591</v>
      </c>
      <c r="R41" s="15">
        <f>IF(R$19="-","-",R$19*'3h Losses'!Q15)</f>
        <v>0.27082464707895187</v>
      </c>
      <c r="S41" s="15">
        <f>IF(S$19="-","-",S$19*'3h Losses'!R15)</f>
        <v>0.28055905969335859</v>
      </c>
      <c r="T41" s="15">
        <f>IF(T$19="-","-",T$19*'3h Losses'!S15)</f>
        <v>0.28882509171738951</v>
      </c>
      <c r="U41" s="15">
        <f>IF(U$19="-","-",U$19*'3h Losses'!T15)</f>
        <v>0.32516121732409747</v>
      </c>
      <c r="V41" s="15">
        <f>IF(V$19="-","-",V$19*'3h Losses'!U15)</f>
        <v>0.46302205652787365</v>
      </c>
      <c r="W41" s="15">
        <f>IF(W$19="-","-",W$19*'3h Losses'!V15)</f>
        <v>0.43125217520472675</v>
      </c>
      <c r="X41" s="15">
        <f>IF(X$19="-","-",X$19*'3h Losses'!W15)</f>
        <v>0.45103477755106403</v>
      </c>
      <c r="Y41" s="28"/>
      <c r="Z41" s="15">
        <f>IF(Z$19="-","-",Z$19*'3h Losses'!Y15)</f>
        <v>0.43384752637827745</v>
      </c>
      <c r="AA41" s="15">
        <f>IF(AA$19="-","-",AA$19*'3h Losses'!Z15)</f>
        <v>0.43384752637827745</v>
      </c>
      <c r="AB41" s="15">
        <f>IF(AB$19="-","-",AB$19*'3h Losses'!AA15)</f>
        <v>0.49551404603234717</v>
      </c>
      <c r="AC41" s="15">
        <f>IF(AC$19="-","-",AC$19*'3h Losses'!AB15)</f>
        <v>0.49551404603234717</v>
      </c>
      <c r="AD41" s="15">
        <f>IF(AD$19="-","-",AD$19*'3h Losses'!AC15)</f>
        <v>0.45329616576592768</v>
      </c>
      <c r="AE41" s="15">
        <f>IF(AE$19="-","-",AE$19*'3h Losses'!AD15)</f>
        <v>0.45329616576592768</v>
      </c>
      <c r="AF41" s="15">
        <f>IF(AF$19="-","-",AF$19*'3h Losses'!AE15)</f>
        <v>0.49075552636277969</v>
      </c>
      <c r="AG41" s="15">
        <f>IF(AG$19="-","-",AG$19*'3h Losses'!AF15)</f>
        <v>0.49075552636277969</v>
      </c>
      <c r="AH41" s="15">
        <f>IF(AH$19="-","-",AH$19*'3h Losses'!AG15)</f>
        <v>0.45443562834543971</v>
      </c>
      <c r="AI41" s="15">
        <f>IF(AI$19="-","-",AI$19*'3h Losses'!AH15)</f>
        <v>0.45443562834543971</v>
      </c>
      <c r="AJ41" s="15">
        <f>IF(AJ$19="-","-",AJ$19*'3h Losses'!AI15)</f>
        <v>0.47048076347989987</v>
      </c>
      <c r="AK41" s="15" t="str">
        <f>IF(AK$19="-","-",AK$19*'3h Losses'!AJ15)</f>
        <v>-</v>
      </c>
      <c r="AL41" s="15" t="str">
        <f>IF(AL$19="-","-",AL$19*'3h Losses'!AK15)</f>
        <v>-</v>
      </c>
      <c r="AM41" s="15" t="str">
        <f>IF(AM$19="-","-",AM$19*'3h Losses'!AL15)</f>
        <v>-</v>
      </c>
      <c r="AN41" s="15" t="str">
        <f>IF(AN$19="-","-",AN$19*'3h Losses'!AM15)</f>
        <v>-</v>
      </c>
      <c r="AO41" s="15" t="str">
        <f>IF(AO$19="-","-",AO$19*'3h Losses'!AN15)</f>
        <v>-</v>
      </c>
      <c r="AP41" s="15" t="str">
        <f>IF(AP$19="-","-",AP$19*'3h Losses'!AO15)</f>
        <v>-</v>
      </c>
      <c r="AQ41" s="15" t="str">
        <f>IF(AQ$19="-","-",AQ$19*'3h Losses'!AP15)</f>
        <v>-</v>
      </c>
      <c r="AR41" s="15" t="str">
        <f>IF(AR$19="-","-",AR$19*'3h Losses'!AQ15)</f>
        <v>-</v>
      </c>
      <c r="AS41" s="15" t="str">
        <f>IF(AS$19="-","-",AS$19*'3h Losses'!AR15)</f>
        <v>-</v>
      </c>
      <c r="AT41" s="15" t="str">
        <f>IF(AT$19="-","-",AT$19*'3h Losses'!AS15)</f>
        <v>-</v>
      </c>
      <c r="AU41" s="15" t="str">
        <f>IF(AU$19="-","-",AU$19*'3h Losses'!AT15)</f>
        <v>-</v>
      </c>
      <c r="AV41" s="15" t="str">
        <f>IF(AV$19="-","-",AV$19*'3h Losses'!AU15)</f>
        <v>-</v>
      </c>
      <c r="AW41" s="15" t="str">
        <f>IF(AW$19="-","-",AW$19*'3h Losses'!AV15)</f>
        <v>-</v>
      </c>
      <c r="AX41" s="15" t="str">
        <f>IF(AX$19="-","-",AX$19*'3h Losses'!AW15)</f>
        <v>-</v>
      </c>
      <c r="AY41" s="15" t="str">
        <f>IF(AY$19="-","-",AY$19*'3h Losses'!AX15)</f>
        <v>-</v>
      </c>
      <c r="AZ41" s="15" t="str">
        <f>IF(AZ$19="-","-",AZ$19*'3h Losses'!AY15)</f>
        <v>-</v>
      </c>
      <c r="BA41" s="15" t="str">
        <f>IF(BA$19="-","-",BA$19*'3h Losses'!AZ15)</f>
        <v>-</v>
      </c>
      <c r="BB41" s="15" t="str">
        <f>IF(BB$19="-","-",BB$19*'3h Losses'!BA15)</f>
        <v>-</v>
      </c>
      <c r="BC41" s="15" t="str">
        <f>IF(BC$19="-","-",BC$19*'3h Losses'!BB15)</f>
        <v>-</v>
      </c>
      <c r="BD41" s="15" t="str">
        <f>IF(BD$19="-","-",BD$19*'3h Losses'!BC15)</f>
        <v>-</v>
      </c>
      <c r="BE41" s="15" t="str">
        <f>IF(BE$19="-","-",BE$19*'3h Losses'!BD15)</f>
        <v>-</v>
      </c>
      <c r="BF41" s="15" t="str">
        <f>IF(BF$19="-","-",BF$19*'3h Losses'!BE15)</f>
        <v>-</v>
      </c>
    </row>
    <row r="42" spans="1:58">
      <c r="A42" s="14"/>
      <c r="B42" s="377"/>
      <c r="C42" s="374"/>
      <c r="D42" s="374"/>
      <c r="E42" s="108" t="s">
        <v>238</v>
      </c>
      <c r="F42" s="376"/>
      <c r="G42" s="28"/>
      <c r="H42" s="15">
        <f>IF(H$19="-","-",H$19*'3h Losses'!G16)</f>
        <v>0.2380046393276854</v>
      </c>
      <c r="I42" s="15">
        <f>IF(I$19="-","-",I$19*'3h Losses'!H16)</f>
        <v>0.23418790331554515</v>
      </c>
      <c r="J42" s="15">
        <f>IF(J$19="-","-",J$19*'3h Losses'!I16)</f>
        <v>0.23980841299511824</v>
      </c>
      <c r="K42" s="15">
        <f>IF(K$19="-","-",K$19*'3h Losses'!J16)</f>
        <v>0.25019779277496623</v>
      </c>
      <c r="L42" s="15">
        <f>IF(L$19="-","-",L$19*'3h Losses'!K16)</f>
        <v>0.25470135304491565</v>
      </c>
      <c r="M42" s="15">
        <f>IF(M$19="-","-",M$19*'3h Losses'!L16)</f>
        <v>0.2500571653675524</v>
      </c>
      <c r="N42" s="15">
        <f>IF(N$19="-","-",N$19*'3h Losses'!M16)</f>
        <v>0.25998397643126192</v>
      </c>
      <c r="O42" s="15">
        <f>IF(O$19="-","-",O$19*'3h Losses'!N16)</f>
        <v>0.26570066545150151</v>
      </c>
      <c r="P42" s="28"/>
      <c r="Q42" s="15">
        <f>IF(Q$19="-","-",Q$19*'3h Losses'!P16)</f>
        <v>0.26570066545150151</v>
      </c>
      <c r="R42" s="15">
        <f>IF(R$19="-","-",R$19*'3h Losses'!Q16)</f>
        <v>0.27455658347989148</v>
      </c>
      <c r="S42" s="15">
        <f>IF(S$19="-","-",S$19*'3h Losses'!R16)</f>
        <v>0.284427158324419</v>
      </c>
      <c r="T42" s="15">
        <f>IF(T$19="-","-",T$19*'3h Losses'!S16)</f>
        <v>0.29233665714661644</v>
      </c>
      <c r="U42" s="15">
        <f>IF(U$19="-","-",U$19*'3h Losses'!T16)</f>
        <v>0.32912424274979279</v>
      </c>
      <c r="V42" s="15">
        <f>IF(V$19="-","-",V$19*'3h Losses'!U16)</f>
        <v>0.46915495874552093</v>
      </c>
      <c r="W42" s="15">
        <f>IF(W$19="-","-",W$19*'3h Losses'!V16)</f>
        <v>0.43697205580359161</v>
      </c>
      <c r="X42" s="15">
        <f>IF(X$19="-","-",X$19*'3h Losses'!W16)</f>
        <v>0.4606000961795319</v>
      </c>
      <c r="Y42" s="28"/>
      <c r="Z42" s="15">
        <f>IF(Z$19="-","-",Z$19*'3h Losses'!Y16)</f>
        <v>0.44304222078946282</v>
      </c>
      <c r="AA42" s="15">
        <f>IF(AA$19="-","-",AA$19*'3h Losses'!Z16)</f>
        <v>0.44304222078946282</v>
      </c>
      <c r="AB42" s="15">
        <f>IF(AB$19="-","-",AB$19*'3h Losses'!AA16)</f>
        <v>0.49940492952409415</v>
      </c>
      <c r="AC42" s="15">
        <f>IF(AC$19="-","-",AC$19*'3h Losses'!AB16)</f>
        <v>0.49940492952409415</v>
      </c>
      <c r="AD42" s="15">
        <f>IF(AD$19="-","-",AD$19*'3h Losses'!AC16)</f>
        <v>0.45680510747900988</v>
      </c>
      <c r="AE42" s="15">
        <f>IF(AE$19="-","-",AE$19*'3h Losses'!AD16)</f>
        <v>0.45680510747900988</v>
      </c>
      <c r="AF42" s="15">
        <f>IF(AF$19="-","-",AF$19*'3h Losses'!AE16)</f>
        <v>0.49597533261880739</v>
      </c>
      <c r="AG42" s="15">
        <f>IF(AG$19="-","-",AG$19*'3h Losses'!AF16)</f>
        <v>0.49597533261880739</v>
      </c>
      <c r="AH42" s="15">
        <f>IF(AH$19="-","-",AH$19*'3h Losses'!AG16)</f>
        <v>0.45919589719265119</v>
      </c>
      <c r="AI42" s="15">
        <f>IF(AI$19="-","-",AI$19*'3h Losses'!AH16)</f>
        <v>0.45919589719265119</v>
      </c>
      <c r="AJ42" s="15">
        <f>IF(AJ$19="-","-",AJ$19*'3h Losses'!AI16)</f>
        <v>0.4774228702934411</v>
      </c>
      <c r="AK42" s="15" t="str">
        <f>IF(AK$19="-","-",AK$19*'3h Losses'!AJ16)</f>
        <v>-</v>
      </c>
      <c r="AL42" s="15" t="str">
        <f>IF(AL$19="-","-",AL$19*'3h Losses'!AK16)</f>
        <v>-</v>
      </c>
      <c r="AM42" s="15" t="str">
        <f>IF(AM$19="-","-",AM$19*'3h Losses'!AL16)</f>
        <v>-</v>
      </c>
      <c r="AN42" s="15" t="str">
        <f>IF(AN$19="-","-",AN$19*'3h Losses'!AM16)</f>
        <v>-</v>
      </c>
      <c r="AO42" s="15" t="str">
        <f>IF(AO$19="-","-",AO$19*'3h Losses'!AN16)</f>
        <v>-</v>
      </c>
      <c r="AP42" s="15" t="str">
        <f>IF(AP$19="-","-",AP$19*'3h Losses'!AO16)</f>
        <v>-</v>
      </c>
      <c r="AQ42" s="15" t="str">
        <f>IF(AQ$19="-","-",AQ$19*'3h Losses'!AP16)</f>
        <v>-</v>
      </c>
      <c r="AR42" s="15" t="str">
        <f>IF(AR$19="-","-",AR$19*'3h Losses'!AQ16)</f>
        <v>-</v>
      </c>
      <c r="AS42" s="15" t="str">
        <f>IF(AS$19="-","-",AS$19*'3h Losses'!AR16)</f>
        <v>-</v>
      </c>
      <c r="AT42" s="15" t="str">
        <f>IF(AT$19="-","-",AT$19*'3h Losses'!AS16)</f>
        <v>-</v>
      </c>
      <c r="AU42" s="15" t="str">
        <f>IF(AU$19="-","-",AU$19*'3h Losses'!AT16)</f>
        <v>-</v>
      </c>
      <c r="AV42" s="15" t="str">
        <f>IF(AV$19="-","-",AV$19*'3h Losses'!AU16)</f>
        <v>-</v>
      </c>
      <c r="AW42" s="15" t="str">
        <f>IF(AW$19="-","-",AW$19*'3h Losses'!AV16)</f>
        <v>-</v>
      </c>
      <c r="AX42" s="15" t="str">
        <f>IF(AX$19="-","-",AX$19*'3h Losses'!AW16)</f>
        <v>-</v>
      </c>
      <c r="AY42" s="15" t="str">
        <f>IF(AY$19="-","-",AY$19*'3h Losses'!AX16)</f>
        <v>-</v>
      </c>
      <c r="AZ42" s="15" t="str">
        <f>IF(AZ$19="-","-",AZ$19*'3h Losses'!AY16)</f>
        <v>-</v>
      </c>
      <c r="BA42" s="15" t="str">
        <f>IF(BA$19="-","-",BA$19*'3h Losses'!AZ16)</f>
        <v>-</v>
      </c>
      <c r="BB42" s="15" t="str">
        <f>IF(BB$19="-","-",BB$19*'3h Losses'!BA16)</f>
        <v>-</v>
      </c>
      <c r="BC42" s="15" t="str">
        <f>IF(BC$19="-","-",BC$19*'3h Losses'!BB16)</f>
        <v>-</v>
      </c>
      <c r="BD42" s="15" t="str">
        <f>IF(BD$19="-","-",BD$19*'3h Losses'!BC16)</f>
        <v>-</v>
      </c>
      <c r="BE42" s="15" t="str">
        <f>IF(BE$19="-","-",BE$19*'3h Losses'!BD16)</f>
        <v>-</v>
      </c>
      <c r="BF42" s="15" t="str">
        <f>IF(BF$19="-","-",BF$19*'3h Losses'!BE16)</f>
        <v>-</v>
      </c>
    </row>
    <row r="43" spans="1:58">
      <c r="A43" s="14"/>
      <c r="B43" s="377"/>
      <c r="C43" s="374"/>
      <c r="D43" s="374"/>
      <c r="E43" s="108" t="s">
        <v>239</v>
      </c>
      <c r="F43" s="376"/>
      <c r="G43" s="28"/>
      <c r="H43" s="15">
        <f>IF(H$19="-","-",H$19*'3h Losses'!G17)</f>
        <v>0.24090912848229701</v>
      </c>
      <c r="I43" s="15">
        <f>IF(I$19="-","-",I$19*'3h Losses'!H17)</f>
        <v>0.2370458149396322</v>
      </c>
      <c r="J43" s="15">
        <f>IF(J$19="-","-",J$19*'3h Losses'!I17)</f>
        <v>0.24273491449818335</v>
      </c>
      <c r="K43" s="15">
        <f>IF(K$19="-","-",K$19*'3h Losses'!J17)</f>
        <v>0.25325108105403266</v>
      </c>
      <c r="L43" s="15">
        <f>IF(L$19="-","-",L$19*'3h Losses'!K17)</f>
        <v>0.25780960051300522</v>
      </c>
      <c r="M43" s="15">
        <f>IF(M$19="-","-",M$19*'3h Losses'!L17)</f>
        <v>0.25310873750032509</v>
      </c>
      <c r="N43" s="15">
        <f>IF(N$19="-","-",N$19*'3h Losses'!M17)</f>
        <v>0.26464258210671682</v>
      </c>
      <c r="O43" s="15">
        <f>IF(O$19="-","-",O$19*'3h Losses'!N17)</f>
        <v>0.27046170743968639</v>
      </c>
      <c r="P43" s="28"/>
      <c r="Q43" s="15">
        <f>IF(Q$19="-","-",Q$19*'3h Losses'!P17)</f>
        <v>0.27046170743968639</v>
      </c>
      <c r="R43" s="15">
        <f>IF(R$19="-","-",R$19*'3h Losses'!Q17)</f>
        <v>0.28014644912789621</v>
      </c>
      <c r="S43" s="15">
        <f>IF(S$19="-","-",S$19*'3h Losses'!R17)</f>
        <v>0.29022310126059714</v>
      </c>
      <c r="T43" s="15">
        <f>IF(T$19="-","-",T$19*'3h Losses'!S17)</f>
        <v>0.30065436531804424</v>
      </c>
      <c r="U43" s="15">
        <f>IF(U$19="-","-",U$19*'3h Losses'!T17)</f>
        <v>0.3384950482805511</v>
      </c>
      <c r="V43" s="15">
        <f>IF(V$19="-","-",V$19*'3h Losses'!U17)</f>
        <v>0.48071444360212917</v>
      </c>
      <c r="W43" s="15">
        <f>IF(W$19="-","-",W$19*'3h Losses'!V17)</f>
        <v>0.44770845697157363</v>
      </c>
      <c r="X43" s="15">
        <f>IF(X$19="-","-",X$19*'3h Losses'!W17)</f>
        <v>0.47191645790955511</v>
      </c>
      <c r="Y43" s="28"/>
      <c r="Z43" s="15">
        <f>IF(Z$19="-","-",Z$19*'3h Losses'!Y17)</f>
        <v>0.4539386880505194</v>
      </c>
      <c r="AA43" s="15">
        <f>IF(AA$19="-","-",AA$19*'3h Losses'!Z17)</f>
        <v>0.4539386880505194</v>
      </c>
      <c r="AB43" s="15">
        <f>IF(AB$19="-","-",AB$19*'3h Losses'!AA17)</f>
        <v>0.51243236840894124</v>
      </c>
      <c r="AC43" s="15">
        <f>IF(AC$19="-","-",AC$19*'3h Losses'!AB17)</f>
        <v>0.51243236840894124</v>
      </c>
      <c r="AD43" s="15">
        <f>IF(AD$19="-","-",AD$19*'3h Losses'!AC17)</f>
        <v>0.46868428650946559</v>
      </c>
      <c r="AE43" s="15">
        <f>IF(AE$19="-","-",AE$19*'3h Losses'!AD17)</f>
        <v>0.46868428650946559</v>
      </c>
      <c r="AF43" s="15">
        <f>IF(AF$19="-","-",AF$19*'3h Losses'!AE17)</f>
        <v>0.50557215877353412</v>
      </c>
      <c r="AG43" s="15">
        <f>IF(AG$19="-","-",AG$19*'3h Losses'!AF17)</f>
        <v>0.50557215877353412</v>
      </c>
      <c r="AH43" s="15">
        <f>IF(AH$19="-","-",AH$19*'3h Losses'!AG17)</f>
        <v>0.46812052193075454</v>
      </c>
      <c r="AI43" s="15">
        <f>IF(AI$19="-","-",AI$19*'3h Losses'!AH17)</f>
        <v>0.46812052193075454</v>
      </c>
      <c r="AJ43" s="15">
        <f>IF(AJ$19="-","-",AJ$19*'3h Losses'!AI17)</f>
        <v>0.48853147516472023</v>
      </c>
      <c r="AK43" s="15" t="str">
        <f>IF(AK$19="-","-",AK$19*'3h Losses'!AJ17)</f>
        <v>-</v>
      </c>
      <c r="AL43" s="15" t="str">
        <f>IF(AL$19="-","-",AL$19*'3h Losses'!AK17)</f>
        <v>-</v>
      </c>
      <c r="AM43" s="15" t="str">
        <f>IF(AM$19="-","-",AM$19*'3h Losses'!AL17)</f>
        <v>-</v>
      </c>
      <c r="AN43" s="15" t="str">
        <f>IF(AN$19="-","-",AN$19*'3h Losses'!AM17)</f>
        <v>-</v>
      </c>
      <c r="AO43" s="15" t="str">
        <f>IF(AO$19="-","-",AO$19*'3h Losses'!AN17)</f>
        <v>-</v>
      </c>
      <c r="AP43" s="15" t="str">
        <f>IF(AP$19="-","-",AP$19*'3h Losses'!AO17)</f>
        <v>-</v>
      </c>
      <c r="AQ43" s="15" t="str">
        <f>IF(AQ$19="-","-",AQ$19*'3h Losses'!AP17)</f>
        <v>-</v>
      </c>
      <c r="AR43" s="15" t="str">
        <f>IF(AR$19="-","-",AR$19*'3h Losses'!AQ17)</f>
        <v>-</v>
      </c>
      <c r="AS43" s="15" t="str">
        <f>IF(AS$19="-","-",AS$19*'3h Losses'!AR17)</f>
        <v>-</v>
      </c>
      <c r="AT43" s="15" t="str">
        <f>IF(AT$19="-","-",AT$19*'3h Losses'!AS17)</f>
        <v>-</v>
      </c>
      <c r="AU43" s="15" t="str">
        <f>IF(AU$19="-","-",AU$19*'3h Losses'!AT17)</f>
        <v>-</v>
      </c>
      <c r="AV43" s="15" t="str">
        <f>IF(AV$19="-","-",AV$19*'3h Losses'!AU17)</f>
        <v>-</v>
      </c>
      <c r="AW43" s="15" t="str">
        <f>IF(AW$19="-","-",AW$19*'3h Losses'!AV17)</f>
        <v>-</v>
      </c>
      <c r="AX43" s="15" t="str">
        <f>IF(AX$19="-","-",AX$19*'3h Losses'!AW17)</f>
        <v>-</v>
      </c>
      <c r="AY43" s="15" t="str">
        <f>IF(AY$19="-","-",AY$19*'3h Losses'!AX17)</f>
        <v>-</v>
      </c>
      <c r="AZ43" s="15" t="str">
        <f>IF(AZ$19="-","-",AZ$19*'3h Losses'!AY17)</f>
        <v>-</v>
      </c>
      <c r="BA43" s="15" t="str">
        <f>IF(BA$19="-","-",BA$19*'3h Losses'!AZ17)</f>
        <v>-</v>
      </c>
      <c r="BB43" s="15" t="str">
        <f>IF(BB$19="-","-",BB$19*'3h Losses'!BA17)</f>
        <v>-</v>
      </c>
      <c r="BC43" s="15" t="str">
        <f>IF(BC$19="-","-",BC$19*'3h Losses'!BB17)</f>
        <v>-</v>
      </c>
      <c r="BD43" s="15" t="str">
        <f>IF(BD$19="-","-",BD$19*'3h Losses'!BC17)</f>
        <v>-</v>
      </c>
      <c r="BE43" s="15" t="str">
        <f>IF(BE$19="-","-",BE$19*'3h Losses'!BD17)</f>
        <v>-</v>
      </c>
      <c r="BF43" s="15" t="str">
        <f>IF(BF$19="-","-",BF$19*'3h Losses'!BE17)</f>
        <v>-</v>
      </c>
    </row>
    <row r="44" spans="1:58">
      <c r="A44" s="14"/>
      <c r="B44" s="377"/>
      <c r="C44" s="374"/>
      <c r="D44" s="374"/>
      <c r="E44" s="108" t="s">
        <v>240</v>
      </c>
      <c r="F44" s="376"/>
      <c r="G44" s="28"/>
      <c r="H44" s="15">
        <f>IF(H$19="-","-",H$19*'3h Losses'!G18)</f>
        <v>0.23609170583476491</v>
      </c>
      <c r="I44" s="15">
        <f>IF(I$19="-","-",I$19*'3h Losses'!H18)</f>
        <v>0.23230564637654347</v>
      </c>
      <c r="J44" s="15">
        <f>IF(J$19="-","-",J$19*'3h Losses'!I18)</f>
        <v>0.23788098188958048</v>
      </c>
      <c r="K44" s="15">
        <f>IF(K$19="-","-",K$19*'3h Losses'!J18)</f>
        <v>0.24818685828643694</v>
      </c>
      <c r="L44" s="15">
        <f>IF(L$19="-","-",L$19*'3h Losses'!K18)</f>
        <v>0.25265422173559282</v>
      </c>
      <c r="M44" s="15">
        <f>IF(M$19="-","-",M$19*'3h Losses'!L18)</f>
        <v>0.24804736115479598</v>
      </c>
      <c r="N44" s="15">
        <f>IF(N$19="-","-",N$19*'3h Losses'!M18)</f>
        <v>0.25696171913466087</v>
      </c>
      <c r="O44" s="15">
        <f>IF(O$19="-","-",O$19*'3h Losses'!N18)</f>
        <v>0.26261195288584505</v>
      </c>
      <c r="P44" s="28"/>
      <c r="Q44" s="15">
        <f>IF(Q$19="-","-",Q$19*'3h Losses'!P18)</f>
        <v>0.26261195288584505</v>
      </c>
      <c r="R44" s="15">
        <f>IF(R$19="-","-",R$19*'3h Losses'!Q18)</f>
        <v>0.27151623624028887</v>
      </c>
      <c r="S44" s="15">
        <f>IF(S$19="-","-",S$19*'3h Losses'!R18)</f>
        <v>0.28127601204757757</v>
      </c>
      <c r="T44" s="15">
        <f>IF(T$19="-","-",T$19*'3h Losses'!S18)</f>
        <v>0.29100997783509436</v>
      </c>
      <c r="U44" s="15">
        <f>IF(U$19="-","-",U$19*'3h Losses'!T18)</f>
        <v>0.32762281074128846</v>
      </c>
      <c r="V44" s="15">
        <f>IF(V$19="-","-",V$19*'3h Losses'!U18)</f>
        <v>0.46706504986105857</v>
      </c>
      <c r="W44" s="15">
        <f>IF(W$19="-","-",W$19*'3h Losses'!V18)</f>
        <v>0.43501029082288933</v>
      </c>
      <c r="X44" s="15">
        <f>IF(X$19="-","-",X$19*'3h Losses'!W18)</f>
        <v>0.45628384696114349</v>
      </c>
      <c r="Y44" s="28"/>
      <c r="Z44" s="15">
        <f>IF(Z$19="-","-",Z$19*'3h Losses'!Y18)</f>
        <v>0.43889936258129519</v>
      </c>
      <c r="AA44" s="15">
        <f>IF(AA$19="-","-",AA$19*'3h Losses'!Z18)</f>
        <v>0.43889936258129519</v>
      </c>
      <c r="AB44" s="15">
        <f>IF(AB$19="-","-",AB$19*'3h Losses'!AA18)</f>
        <v>0.49589939802802802</v>
      </c>
      <c r="AC44" s="15">
        <f>IF(AC$19="-","-",AC$19*'3h Losses'!AB18)</f>
        <v>0.49589939802802802</v>
      </c>
      <c r="AD44" s="15">
        <f>IF(AD$19="-","-",AD$19*'3h Losses'!AC18)</f>
        <v>0.4536410846367735</v>
      </c>
      <c r="AE44" s="15">
        <f>IF(AE$19="-","-",AE$19*'3h Losses'!AD18)</f>
        <v>0.4536410846367735</v>
      </c>
      <c r="AF44" s="15">
        <f>IF(AF$19="-","-",AF$19*'3h Losses'!AE18)</f>
        <v>0.4920381096205636</v>
      </c>
      <c r="AG44" s="15">
        <f>IF(AG$19="-","-",AG$19*'3h Losses'!AF18)</f>
        <v>0.4920381096205636</v>
      </c>
      <c r="AH44" s="15">
        <f>IF(AH$19="-","-",AH$19*'3h Losses'!AG18)</f>
        <v>0.45561748721803164</v>
      </c>
      <c r="AI44" s="15">
        <f>IF(AI$19="-","-",AI$19*'3h Losses'!AH18)</f>
        <v>0.45561748721803164</v>
      </c>
      <c r="AJ44" s="15">
        <f>IF(AJ$19="-","-",AJ$19*'3h Losses'!AI18)</f>
        <v>0.4709066450906958</v>
      </c>
      <c r="AK44" s="15" t="str">
        <f>IF(AK$19="-","-",AK$19*'3h Losses'!AJ18)</f>
        <v>-</v>
      </c>
      <c r="AL44" s="15" t="str">
        <f>IF(AL$19="-","-",AL$19*'3h Losses'!AK18)</f>
        <v>-</v>
      </c>
      <c r="AM44" s="15" t="str">
        <f>IF(AM$19="-","-",AM$19*'3h Losses'!AL18)</f>
        <v>-</v>
      </c>
      <c r="AN44" s="15" t="str">
        <f>IF(AN$19="-","-",AN$19*'3h Losses'!AM18)</f>
        <v>-</v>
      </c>
      <c r="AO44" s="15" t="str">
        <f>IF(AO$19="-","-",AO$19*'3h Losses'!AN18)</f>
        <v>-</v>
      </c>
      <c r="AP44" s="15" t="str">
        <f>IF(AP$19="-","-",AP$19*'3h Losses'!AO18)</f>
        <v>-</v>
      </c>
      <c r="AQ44" s="15" t="str">
        <f>IF(AQ$19="-","-",AQ$19*'3h Losses'!AP18)</f>
        <v>-</v>
      </c>
      <c r="AR44" s="15" t="str">
        <f>IF(AR$19="-","-",AR$19*'3h Losses'!AQ18)</f>
        <v>-</v>
      </c>
      <c r="AS44" s="15" t="str">
        <f>IF(AS$19="-","-",AS$19*'3h Losses'!AR18)</f>
        <v>-</v>
      </c>
      <c r="AT44" s="15" t="str">
        <f>IF(AT$19="-","-",AT$19*'3h Losses'!AS18)</f>
        <v>-</v>
      </c>
      <c r="AU44" s="15" t="str">
        <f>IF(AU$19="-","-",AU$19*'3h Losses'!AT18)</f>
        <v>-</v>
      </c>
      <c r="AV44" s="15" t="str">
        <f>IF(AV$19="-","-",AV$19*'3h Losses'!AU18)</f>
        <v>-</v>
      </c>
      <c r="AW44" s="15" t="str">
        <f>IF(AW$19="-","-",AW$19*'3h Losses'!AV18)</f>
        <v>-</v>
      </c>
      <c r="AX44" s="15" t="str">
        <f>IF(AX$19="-","-",AX$19*'3h Losses'!AW18)</f>
        <v>-</v>
      </c>
      <c r="AY44" s="15" t="str">
        <f>IF(AY$19="-","-",AY$19*'3h Losses'!AX18)</f>
        <v>-</v>
      </c>
      <c r="AZ44" s="15" t="str">
        <f>IF(AZ$19="-","-",AZ$19*'3h Losses'!AY18)</f>
        <v>-</v>
      </c>
      <c r="BA44" s="15" t="str">
        <f>IF(BA$19="-","-",BA$19*'3h Losses'!AZ18)</f>
        <v>-</v>
      </c>
      <c r="BB44" s="15" t="str">
        <f>IF(BB$19="-","-",BB$19*'3h Losses'!BA18)</f>
        <v>-</v>
      </c>
      <c r="BC44" s="15" t="str">
        <f>IF(BC$19="-","-",BC$19*'3h Losses'!BB18)</f>
        <v>-</v>
      </c>
      <c r="BD44" s="15" t="str">
        <f>IF(BD$19="-","-",BD$19*'3h Losses'!BC18)</f>
        <v>-</v>
      </c>
      <c r="BE44" s="15" t="str">
        <f>IF(BE$19="-","-",BE$19*'3h Losses'!BD18)</f>
        <v>-</v>
      </c>
      <c r="BF44" s="15" t="str">
        <f>IF(BF$19="-","-",BF$19*'3h Losses'!BE18)</f>
        <v>-</v>
      </c>
    </row>
    <row r="45" spans="1:58">
      <c r="A45" s="14"/>
      <c r="B45" s="377"/>
      <c r="C45" s="374"/>
      <c r="D45" s="374"/>
      <c r="E45" s="108" t="s">
        <v>241</v>
      </c>
      <c r="F45" s="376"/>
      <c r="G45" s="28"/>
      <c r="H45" s="15">
        <f>IF(H$19="-","-",H$19*'3h Losses'!G19)</f>
        <v>0.23799902246072904</v>
      </c>
      <c r="I45" s="15">
        <f>IF(I$19="-","-",I$19*'3h Losses'!H19)</f>
        <v>0.23418237652287663</v>
      </c>
      <c r="J45" s="15">
        <f>IF(J$19="-","-",J$19*'3h Losses'!I19)</f>
        <v>0.23980275355942568</v>
      </c>
      <c r="K45" s="15">
        <f>IF(K$19="-","-",K$19*'3h Losses'!J19)</f>
        <v>0.25019188815176746</v>
      </c>
      <c r="L45" s="15">
        <f>IF(L$19="-","-",L$19*'3h Losses'!K19)</f>
        <v>0.25469534213849926</v>
      </c>
      <c r="M45" s="15">
        <f>IF(M$19="-","-",M$19*'3h Losses'!L19)</f>
        <v>0.25005126406313527</v>
      </c>
      <c r="N45" s="15">
        <f>IF(N$19="-","-",N$19*'3h Losses'!M19)</f>
        <v>0.25842293069629363</v>
      </c>
      <c r="O45" s="15">
        <f>IF(O$19="-","-",O$19*'3h Losses'!N19)</f>
        <v>0.26410529447412523</v>
      </c>
      <c r="P45" s="28"/>
      <c r="Q45" s="15">
        <f>IF(Q$19="-","-",Q$19*'3h Losses'!P19)</f>
        <v>0.26410529447412523</v>
      </c>
      <c r="R45" s="15">
        <f>IF(R$19="-","-",R$19*'3h Losses'!Q19)</f>
        <v>0.27161444077958369</v>
      </c>
      <c r="S45" s="15">
        <f>IF(S$19="-","-",S$19*'3h Losses'!R19)</f>
        <v>0.28137775894820843</v>
      </c>
      <c r="T45" s="15">
        <f>IF(T$19="-","-",T$19*'3h Losses'!S19)</f>
        <v>0.28880695673113327</v>
      </c>
      <c r="U45" s="15">
        <f>IF(U$19="-","-",U$19*'3h Losses'!T19)</f>
        <v>0.32514195978801874</v>
      </c>
      <c r="V45" s="15">
        <f>IF(V$19="-","-",V$19*'3h Losses'!U19)</f>
        <v>0.46338053353388881</v>
      </c>
      <c r="W45" s="15">
        <f>IF(W$19="-","-",W$19*'3h Losses'!V19)</f>
        <v>0.43158320918297172</v>
      </c>
      <c r="X45" s="15">
        <f>IF(X$19="-","-",X$19*'3h Losses'!W19)</f>
        <v>0.45201058767432134</v>
      </c>
      <c r="Y45" s="28"/>
      <c r="Z45" s="15">
        <f>IF(Z$19="-","-",Z$19*'3h Losses'!Y19)</f>
        <v>0.43478798040017835</v>
      </c>
      <c r="AA45" s="15">
        <f>IF(AA$19="-","-",AA$19*'3h Losses'!Z19)</f>
        <v>0.43478798040017835</v>
      </c>
      <c r="AB45" s="15">
        <f>IF(AB$19="-","-",AB$19*'3h Losses'!AA19)</f>
        <v>0.49359281401216026</v>
      </c>
      <c r="AC45" s="15">
        <f>IF(AC$19="-","-",AC$19*'3h Losses'!AB19)</f>
        <v>0.49359281401216026</v>
      </c>
      <c r="AD45" s="15">
        <f>IF(AD$19="-","-",AD$19*'3h Losses'!AC19)</f>
        <v>0.4515308902345439</v>
      </c>
      <c r="AE45" s="15">
        <f>IF(AE$19="-","-",AE$19*'3h Losses'!AD19)</f>
        <v>0.4515308902345439</v>
      </c>
      <c r="AF45" s="15">
        <f>IF(AF$19="-","-",AF$19*'3h Losses'!AE19)</f>
        <v>0.48884437249030921</v>
      </c>
      <c r="AG45" s="15">
        <f>IF(AG$19="-","-",AG$19*'3h Losses'!AF19)</f>
        <v>0.48884437249030921</v>
      </c>
      <c r="AH45" s="15">
        <f>IF(AH$19="-","-",AH$19*'3h Losses'!AG19)</f>
        <v>0.44749837755451932</v>
      </c>
      <c r="AI45" s="15">
        <f>IF(AI$19="-","-",AI$19*'3h Losses'!AH19)</f>
        <v>0.44749837755451932</v>
      </c>
      <c r="AJ45" s="15">
        <f>IF(AJ$19="-","-",AJ$19*'3h Losses'!AI19)</f>
        <v>0.47169083429406455</v>
      </c>
      <c r="AK45" s="15" t="str">
        <f>IF(AK$19="-","-",AK$19*'3h Losses'!AJ19)</f>
        <v>-</v>
      </c>
      <c r="AL45" s="15" t="str">
        <f>IF(AL$19="-","-",AL$19*'3h Losses'!AK19)</f>
        <v>-</v>
      </c>
      <c r="AM45" s="15" t="str">
        <f>IF(AM$19="-","-",AM$19*'3h Losses'!AL19)</f>
        <v>-</v>
      </c>
      <c r="AN45" s="15" t="str">
        <f>IF(AN$19="-","-",AN$19*'3h Losses'!AM19)</f>
        <v>-</v>
      </c>
      <c r="AO45" s="15" t="str">
        <f>IF(AO$19="-","-",AO$19*'3h Losses'!AN19)</f>
        <v>-</v>
      </c>
      <c r="AP45" s="15" t="str">
        <f>IF(AP$19="-","-",AP$19*'3h Losses'!AO19)</f>
        <v>-</v>
      </c>
      <c r="AQ45" s="15" t="str">
        <f>IF(AQ$19="-","-",AQ$19*'3h Losses'!AP19)</f>
        <v>-</v>
      </c>
      <c r="AR45" s="15" t="str">
        <f>IF(AR$19="-","-",AR$19*'3h Losses'!AQ19)</f>
        <v>-</v>
      </c>
      <c r="AS45" s="15" t="str">
        <f>IF(AS$19="-","-",AS$19*'3h Losses'!AR19)</f>
        <v>-</v>
      </c>
      <c r="AT45" s="15" t="str">
        <f>IF(AT$19="-","-",AT$19*'3h Losses'!AS19)</f>
        <v>-</v>
      </c>
      <c r="AU45" s="15" t="str">
        <f>IF(AU$19="-","-",AU$19*'3h Losses'!AT19)</f>
        <v>-</v>
      </c>
      <c r="AV45" s="15" t="str">
        <f>IF(AV$19="-","-",AV$19*'3h Losses'!AU19)</f>
        <v>-</v>
      </c>
      <c r="AW45" s="15" t="str">
        <f>IF(AW$19="-","-",AW$19*'3h Losses'!AV19)</f>
        <v>-</v>
      </c>
      <c r="AX45" s="15" t="str">
        <f>IF(AX$19="-","-",AX$19*'3h Losses'!AW19)</f>
        <v>-</v>
      </c>
      <c r="AY45" s="15" t="str">
        <f>IF(AY$19="-","-",AY$19*'3h Losses'!AX19)</f>
        <v>-</v>
      </c>
      <c r="AZ45" s="15" t="str">
        <f>IF(AZ$19="-","-",AZ$19*'3h Losses'!AY19)</f>
        <v>-</v>
      </c>
      <c r="BA45" s="15" t="str">
        <f>IF(BA$19="-","-",BA$19*'3h Losses'!AZ19)</f>
        <v>-</v>
      </c>
      <c r="BB45" s="15" t="str">
        <f>IF(BB$19="-","-",BB$19*'3h Losses'!BA19)</f>
        <v>-</v>
      </c>
      <c r="BC45" s="15" t="str">
        <f>IF(BC$19="-","-",BC$19*'3h Losses'!BB19)</f>
        <v>-</v>
      </c>
      <c r="BD45" s="15" t="str">
        <f>IF(BD$19="-","-",BD$19*'3h Losses'!BC19)</f>
        <v>-</v>
      </c>
      <c r="BE45" s="15" t="str">
        <f>IF(BE$19="-","-",BE$19*'3h Losses'!BD19)</f>
        <v>-</v>
      </c>
      <c r="BF45" s="15" t="str">
        <f>IF(BF$19="-","-",BF$19*'3h Losses'!BE19)</f>
        <v>-</v>
      </c>
    </row>
    <row r="46" spans="1:58">
      <c r="A46" s="14"/>
      <c r="B46" s="377"/>
      <c r="C46" s="374"/>
      <c r="D46" s="374"/>
      <c r="E46" s="108" t="s">
        <v>242</v>
      </c>
      <c r="F46" s="376"/>
      <c r="G46" s="28"/>
      <c r="H46" s="15">
        <f>IF(H$19="-","-",H$19*'3h Losses'!G20)</f>
        <v>0.23910681513353765</v>
      </c>
      <c r="I46" s="15">
        <f>IF(I$19="-","-",I$19*'3h Losses'!H20)</f>
        <v>0.23527240419664891</v>
      </c>
      <c r="J46" s="15">
        <f>IF(J$19="-","-",J$19*'3h Losses'!I20)</f>
        <v>0.24091894189736848</v>
      </c>
      <c r="K46" s="15">
        <f>IF(K$19="-","-",K$19*'3h Losses'!J20)</f>
        <v>0.2513564338613466</v>
      </c>
      <c r="L46" s="15">
        <f>IF(L$19="-","-",L$19*'3h Losses'!K20)</f>
        <v>0.25588084967085084</v>
      </c>
      <c r="M46" s="15">
        <f>IF(M$19="-","-",M$19*'3h Losses'!L20)</f>
        <v>0.25121515522239996</v>
      </c>
      <c r="N46" s="15">
        <f>IF(N$19="-","-",N$19*'3h Losses'!M20)</f>
        <v>0.2619874380421231</v>
      </c>
      <c r="O46" s="15">
        <f>IF(O$19="-","-",O$19*'3h Losses'!N20)</f>
        <v>0.26774818041961373</v>
      </c>
      <c r="P46" s="28"/>
      <c r="Q46" s="15">
        <f>IF(Q$19="-","-",Q$19*'3h Losses'!P20)</f>
        <v>0.26774818041961373</v>
      </c>
      <c r="R46" s="15">
        <f>IF(R$19="-","-",R$19*'3h Losses'!Q20)</f>
        <v>0.27682661588263824</v>
      </c>
      <c r="S46" s="15">
        <f>IF(S$19="-","-",S$19*'3h Losses'!R20)</f>
        <v>0.28677810484627891</v>
      </c>
      <c r="T46" s="15">
        <f>IF(T$19="-","-",T$19*'3h Losses'!S20)</f>
        <v>0.294776889154862</v>
      </c>
      <c r="U46" s="15">
        <f>IF(U$19="-","-",U$19*'3h Losses'!T20)</f>
        <v>0.33186932808902408</v>
      </c>
      <c r="V46" s="15">
        <f>IF(V$19="-","-",V$19*'3h Losses'!U20)</f>
        <v>0.46952966356840348</v>
      </c>
      <c r="W46" s="15">
        <f>IF(W$19="-","-",W$19*'3h Losses'!V20)</f>
        <v>0.43730757061707909</v>
      </c>
      <c r="X46" s="15">
        <f>IF(X$19="-","-",X$19*'3h Losses'!W20)</f>
        <v>0.45736794890607807</v>
      </c>
      <c r="Y46" s="28"/>
      <c r="Z46" s="15">
        <f>IF(Z$19="-","-",Z$19*'3h Losses'!Y20)</f>
        <v>0.43916381403690097</v>
      </c>
      <c r="AA46" s="15">
        <f>IF(AA$19="-","-",AA$19*'3h Losses'!Z20)</f>
        <v>0.43916381403690097</v>
      </c>
      <c r="AB46" s="15">
        <f>IF(AB$19="-","-",AB$19*'3h Losses'!AA20)</f>
        <v>0.49312900878860394</v>
      </c>
      <c r="AC46" s="15">
        <f>IF(AC$19="-","-",AC$19*'3h Losses'!AB20)</f>
        <v>0.49312900878860394</v>
      </c>
      <c r="AD46" s="15">
        <f>IF(AD$19="-","-",AD$19*'3h Losses'!AC20)</f>
        <v>0.45111305045444683</v>
      </c>
      <c r="AE46" s="15">
        <f>IF(AE$19="-","-",AE$19*'3h Losses'!AD20)</f>
        <v>0.45111305045444683</v>
      </c>
      <c r="AF46" s="15">
        <f>IF(AF$19="-","-",AF$19*'3h Losses'!AE20)</f>
        <v>0.48839200338440608</v>
      </c>
      <c r="AG46" s="15">
        <f>IF(AG$19="-","-",AG$19*'3h Losses'!AF20)</f>
        <v>0.48839200338440608</v>
      </c>
      <c r="AH46" s="15">
        <f>IF(AH$19="-","-",AH$19*'3h Losses'!AG20)</f>
        <v>0.46385346140975808</v>
      </c>
      <c r="AI46" s="15">
        <f>IF(AI$19="-","-",AI$19*'3h Losses'!AH20)</f>
        <v>0.46385346140975808</v>
      </c>
      <c r="AJ46" s="15">
        <f>IF(AJ$19="-","-",AJ$19*'3h Losses'!AI20)</f>
        <v>0.47941899390188947</v>
      </c>
      <c r="AK46" s="15" t="str">
        <f>IF(AK$19="-","-",AK$19*'3h Losses'!AJ20)</f>
        <v>-</v>
      </c>
      <c r="AL46" s="15" t="str">
        <f>IF(AL$19="-","-",AL$19*'3h Losses'!AK20)</f>
        <v>-</v>
      </c>
      <c r="AM46" s="15" t="str">
        <f>IF(AM$19="-","-",AM$19*'3h Losses'!AL20)</f>
        <v>-</v>
      </c>
      <c r="AN46" s="15" t="str">
        <f>IF(AN$19="-","-",AN$19*'3h Losses'!AM20)</f>
        <v>-</v>
      </c>
      <c r="AO46" s="15" t="str">
        <f>IF(AO$19="-","-",AO$19*'3h Losses'!AN20)</f>
        <v>-</v>
      </c>
      <c r="AP46" s="15" t="str">
        <f>IF(AP$19="-","-",AP$19*'3h Losses'!AO20)</f>
        <v>-</v>
      </c>
      <c r="AQ46" s="15" t="str">
        <f>IF(AQ$19="-","-",AQ$19*'3h Losses'!AP20)</f>
        <v>-</v>
      </c>
      <c r="AR46" s="15" t="str">
        <f>IF(AR$19="-","-",AR$19*'3h Losses'!AQ20)</f>
        <v>-</v>
      </c>
      <c r="AS46" s="15" t="str">
        <f>IF(AS$19="-","-",AS$19*'3h Losses'!AR20)</f>
        <v>-</v>
      </c>
      <c r="AT46" s="15" t="str">
        <f>IF(AT$19="-","-",AT$19*'3h Losses'!AS20)</f>
        <v>-</v>
      </c>
      <c r="AU46" s="15" t="str">
        <f>IF(AU$19="-","-",AU$19*'3h Losses'!AT20)</f>
        <v>-</v>
      </c>
      <c r="AV46" s="15" t="str">
        <f>IF(AV$19="-","-",AV$19*'3h Losses'!AU20)</f>
        <v>-</v>
      </c>
      <c r="AW46" s="15" t="str">
        <f>IF(AW$19="-","-",AW$19*'3h Losses'!AV20)</f>
        <v>-</v>
      </c>
      <c r="AX46" s="15" t="str">
        <f>IF(AX$19="-","-",AX$19*'3h Losses'!AW20)</f>
        <v>-</v>
      </c>
      <c r="AY46" s="15" t="str">
        <f>IF(AY$19="-","-",AY$19*'3h Losses'!AX20)</f>
        <v>-</v>
      </c>
      <c r="AZ46" s="15" t="str">
        <f>IF(AZ$19="-","-",AZ$19*'3h Losses'!AY20)</f>
        <v>-</v>
      </c>
      <c r="BA46" s="15" t="str">
        <f>IF(BA$19="-","-",BA$19*'3h Losses'!AZ20)</f>
        <v>-</v>
      </c>
      <c r="BB46" s="15" t="str">
        <f>IF(BB$19="-","-",BB$19*'3h Losses'!BA20)</f>
        <v>-</v>
      </c>
      <c r="BC46" s="15" t="str">
        <f>IF(BC$19="-","-",BC$19*'3h Losses'!BB20)</f>
        <v>-</v>
      </c>
      <c r="BD46" s="15" t="str">
        <f>IF(BD$19="-","-",BD$19*'3h Losses'!BC20)</f>
        <v>-</v>
      </c>
      <c r="BE46" s="15" t="str">
        <f>IF(BE$19="-","-",BE$19*'3h Losses'!BD20)</f>
        <v>-</v>
      </c>
      <c r="BF46" s="15" t="str">
        <f>IF(BF$19="-","-",BF$19*'3h Losses'!BE20)</f>
        <v>-</v>
      </c>
    </row>
    <row r="47" spans="1:58">
      <c r="A47" s="14"/>
      <c r="B47" s="377"/>
      <c r="C47" s="374"/>
      <c r="D47" s="374"/>
      <c r="E47" s="108" t="s">
        <v>243</v>
      </c>
      <c r="F47" s="376"/>
      <c r="G47" s="28"/>
      <c r="H47" s="15">
        <f>IF(H$19="-","-",H$19*'3h Losses'!G21)</f>
        <v>0.23498638819709181</v>
      </c>
      <c r="I47" s="15">
        <f>IF(I$19="-","-",I$19*'3h Losses'!H21)</f>
        <v>0.23121805404726972</v>
      </c>
      <c r="J47" s="15">
        <f>IF(J$19="-","-",J$19*'3h Losses'!I21)</f>
        <v>0.23676728734440419</v>
      </c>
      <c r="K47" s="15">
        <f>IF(K$19="-","-",K$19*'3h Losses'!J21)</f>
        <v>0.24702491440987115</v>
      </c>
      <c r="L47" s="15">
        <f>IF(L$19="-","-",L$19*'3h Losses'!K21)</f>
        <v>0.25147136286924887</v>
      </c>
      <c r="M47" s="15">
        <f>IF(M$19="-","-",M$19*'3h Losses'!L21)</f>
        <v>0.24688607036614563</v>
      </c>
      <c r="N47" s="15">
        <f>IF(N$19="-","-",N$19*'3h Losses'!M21)</f>
        <v>0.25651794728245908</v>
      </c>
      <c r="O47" s="15">
        <f>IF(O$19="-","-",O$19*'3h Losses'!N21)</f>
        <v>0.26215842310275156</v>
      </c>
      <c r="P47" s="28"/>
      <c r="Q47" s="15">
        <f>IF(Q$19="-","-",Q$19*'3h Losses'!P21)</f>
        <v>0.26215842310275156</v>
      </c>
      <c r="R47" s="15">
        <f>IF(R$19="-","-",R$19*'3h Losses'!Q21)</f>
        <v>0.27104732879576765</v>
      </c>
      <c r="S47" s="15">
        <f>IF(S$19="-","-",S$19*'3h Losses'!R21)</f>
        <v>0.28204060865469743</v>
      </c>
      <c r="T47" s="15">
        <f>IF(T$19="-","-",T$19*'3h Losses'!S21)</f>
        <v>0.29035029113568733</v>
      </c>
      <c r="U47" s="15">
        <f>IF(U$19="-","-",U$19*'3h Losses'!T21)</f>
        <v>0.32802706263615455</v>
      </c>
      <c r="V47" s="15">
        <f>IF(V$19="-","-",V$19*'3h Losses'!U21)</f>
        <v>0.46764135872979962</v>
      </c>
      <c r="W47" s="15">
        <f>IF(W$19="-","-",W$19*'3h Losses'!V21)</f>
        <v>0.43467134717492278</v>
      </c>
      <c r="X47" s="15">
        <f>IF(X$19="-","-",X$19*'3h Losses'!W21)</f>
        <v>0.45461079538391114</v>
      </c>
      <c r="Y47" s="28"/>
      <c r="Z47" s="15">
        <f>IF(Z$19="-","-",Z$19*'3h Losses'!Y21)</f>
        <v>0.43717198570214033</v>
      </c>
      <c r="AA47" s="15">
        <f>IF(AA$19="-","-",AA$19*'3h Losses'!Z21)</f>
        <v>0.43717198570214033</v>
      </c>
      <c r="AB47" s="15">
        <f>IF(AB$19="-","-",AB$19*'3h Losses'!AA21)</f>
        <v>0.49532329129558972</v>
      </c>
      <c r="AC47" s="15">
        <f>IF(AC$19="-","-",AC$19*'3h Losses'!AB21)</f>
        <v>0.49532329129558972</v>
      </c>
      <c r="AD47" s="15">
        <f>IF(AD$19="-","-",AD$19*'3h Losses'!AC21)</f>
        <v>0.45311938001858393</v>
      </c>
      <c r="AE47" s="15">
        <f>IF(AE$19="-","-",AE$19*'3h Losses'!AD21)</f>
        <v>0.45311938001858393</v>
      </c>
      <c r="AF47" s="15">
        <f>IF(AF$19="-","-",AF$19*'3h Losses'!AE21)</f>
        <v>0.49056413144474742</v>
      </c>
      <c r="AG47" s="15">
        <f>IF(AG$19="-","-",AG$19*'3h Losses'!AF21)</f>
        <v>0.49056413144474742</v>
      </c>
      <c r="AH47" s="15">
        <f>IF(AH$19="-","-",AH$19*'3h Losses'!AG21)</f>
        <v>0.45388894777703526</v>
      </c>
      <c r="AI47" s="15">
        <f>IF(AI$19="-","-",AI$19*'3h Losses'!AH21)</f>
        <v>0.45388894777703526</v>
      </c>
      <c r="AJ47" s="15">
        <f>IF(AJ$19="-","-",AJ$19*'3h Losses'!AI21)</f>
        <v>0.4691201010446438</v>
      </c>
      <c r="AK47" s="15" t="str">
        <f>IF(AK$19="-","-",AK$19*'3h Losses'!AJ21)</f>
        <v>-</v>
      </c>
      <c r="AL47" s="15" t="str">
        <f>IF(AL$19="-","-",AL$19*'3h Losses'!AK21)</f>
        <v>-</v>
      </c>
      <c r="AM47" s="15" t="str">
        <f>IF(AM$19="-","-",AM$19*'3h Losses'!AL21)</f>
        <v>-</v>
      </c>
      <c r="AN47" s="15" t="str">
        <f>IF(AN$19="-","-",AN$19*'3h Losses'!AM21)</f>
        <v>-</v>
      </c>
      <c r="AO47" s="15" t="str">
        <f>IF(AO$19="-","-",AO$19*'3h Losses'!AN21)</f>
        <v>-</v>
      </c>
      <c r="AP47" s="15" t="str">
        <f>IF(AP$19="-","-",AP$19*'3h Losses'!AO21)</f>
        <v>-</v>
      </c>
      <c r="AQ47" s="15" t="str">
        <f>IF(AQ$19="-","-",AQ$19*'3h Losses'!AP21)</f>
        <v>-</v>
      </c>
      <c r="AR47" s="15" t="str">
        <f>IF(AR$19="-","-",AR$19*'3h Losses'!AQ21)</f>
        <v>-</v>
      </c>
      <c r="AS47" s="15" t="str">
        <f>IF(AS$19="-","-",AS$19*'3h Losses'!AR21)</f>
        <v>-</v>
      </c>
      <c r="AT47" s="15" t="str">
        <f>IF(AT$19="-","-",AT$19*'3h Losses'!AS21)</f>
        <v>-</v>
      </c>
      <c r="AU47" s="15" t="str">
        <f>IF(AU$19="-","-",AU$19*'3h Losses'!AT21)</f>
        <v>-</v>
      </c>
      <c r="AV47" s="15" t="str">
        <f>IF(AV$19="-","-",AV$19*'3h Losses'!AU21)</f>
        <v>-</v>
      </c>
      <c r="AW47" s="15" t="str">
        <f>IF(AW$19="-","-",AW$19*'3h Losses'!AV21)</f>
        <v>-</v>
      </c>
      <c r="AX47" s="15" t="str">
        <f>IF(AX$19="-","-",AX$19*'3h Losses'!AW21)</f>
        <v>-</v>
      </c>
      <c r="AY47" s="15" t="str">
        <f>IF(AY$19="-","-",AY$19*'3h Losses'!AX21)</f>
        <v>-</v>
      </c>
      <c r="AZ47" s="15" t="str">
        <f>IF(AZ$19="-","-",AZ$19*'3h Losses'!AY21)</f>
        <v>-</v>
      </c>
      <c r="BA47" s="15" t="str">
        <f>IF(BA$19="-","-",BA$19*'3h Losses'!AZ21)</f>
        <v>-</v>
      </c>
      <c r="BB47" s="15" t="str">
        <f>IF(BB$19="-","-",BB$19*'3h Losses'!BA21)</f>
        <v>-</v>
      </c>
      <c r="BC47" s="15" t="str">
        <f>IF(BC$19="-","-",BC$19*'3h Losses'!BB21)</f>
        <v>-</v>
      </c>
      <c r="BD47" s="15" t="str">
        <f>IF(BD$19="-","-",BD$19*'3h Losses'!BC21)</f>
        <v>-</v>
      </c>
      <c r="BE47" s="15" t="str">
        <f>IF(BE$19="-","-",BE$19*'3h Losses'!BD21)</f>
        <v>-</v>
      </c>
      <c r="BF47" s="15" t="str">
        <f>IF(BF$19="-","-",BF$19*'3h Losses'!BE21)</f>
        <v>-</v>
      </c>
    </row>
    <row r="48" spans="1:58">
      <c r="A48" s="14"/>
      <c r="B48" s="377"/>
      <c r="C48" s="374"/>
      <c r="D48" s="374"/>
      <c r="E48" s="108" t="s">
        <v>244</v>
      </c>
      <c r="F48" s="376"/>
      <c r="G48" s="28"/>
      <c r="H48" s="15">
        <f>IF(H$19="-","-",H$19*'3h Losses'!G22)</f>
        <v>0.23769713802109035</v>
      </c>
      <c r="I48" s="15">
        <f>IF(I$19="-","-",I$19*'3h Losses'!H22)</f>
        <v>0.23388533322085414</v>
      </c>
      <c r="J48" s="15">
        <f>IF(J$19="-","-",J$19*'3h Losses'!I22)</f>
        <v>0.23949858121815462</v>
      </c>
      <c r="K48" s="15">
        <f>IF(K$19="-","-",K$19*'3h Losses'!J22)</f>
        <v>0.24987453794933415</v>
      </c>
      <c r="L48" s="15">
        <f>IF(L$19="-","-",L$19*'3h Losses'!K22)</f>
        <v>0.25437227963242215</v>
      </c>
      <c r="M48" s="15">
        <f>IF(M$19="-","-",M$19*'3h Losses'!L22)</f>
        <v>0.24973409223212453</v>
      </c>
      <c r="N48" s="15">
        <f>IF(N$19="-","-",N$19*'3h Losses'!M22)</f>
        <v>0.2581452056217905</v>
      </c>
      <c r="O48" s="15">
        <f>IF(O$19="-","-",O$19*'3h Losses'!N22)</f>
        <v>0.26382146260832728</v>
      </c>
      <c r="P48" s="28"/>
      <c r="Q48" s="15">
        <f>IF(Q$19="-","-",Q$19*'3h Losses'!P22)</f>
        <v>0.26382146260832728</v>
      </c>
      <c r="R48" s="15">
        <f>IF(R$19="-","-",R$19*'3h Losses'!Q22)</f>
        <v>0.27321675474040669</v>
      </c>
      <c r="S48" s="15">
        <f>IF(S$19="-","-",S$19*'3h Losses'!R22)</f>
        <v>0.2830387672019184</v>
      </c>
      <c r="T48" s="15">
        <f>IF(T$19="-","-",T$19*'3h Losses'!S22)</f>
        <v>0.29203876064145606</v>
      </c>
      <c r="U48" s="15">
        <f>IF(U$19="-","-",U$19*'3h Losses'!T22)</f>
        <v>0.32879172808780061</v>
      </c>
      <c r="V48" s="15">
        <f>IF(V$19="-","-",V$19*'3h Losses'!U22)</f>
        <v>0.46817694757370121</v>
      </c>
      <c r="W48" s="15">
        <f>IF(W$19="-","-",W$19*'3h Losses'!V22)</f>
        <v>0.43605681255440581</v>
      </c>
      <c r="X48" s="15">
        <f>IF(X$19="-","-",X$19*'3h Losses'!W22)</f>
        <v>0.45861313764306716</v>
      </c>
      <c r="Y48" s="28"/>
      <c r="Z48" s="15">
        <f>IF(Z$19="-","-",Z$19*'3h Losses'!Y22)</f>
        <v>0.4411291277822062</v>
      </c>
      <c r="AA48" s="15">
        <f>IF(AA$19="-","-",AA$19*'3h Losses'!Z22)</f>
        <v>0.4411291277822062</v>
      </c>
      <c r="AB48" s="15">
        <f>IF(AB$19="-","-",AB$19*'3h Losses'!AA22)</f>
        <v>0.49853968320561609</v>
      </c>
      <c r="AC48" s="15">
        <f>IF(AC$19="-","-",AC$19*'3h Losses'!AB22)</f>
        <v>0.49853968320561609</v>
      </c>
      <c r="AD48" s="15">
        <f>IF(AD$19="-","-",AD$19*'3h Losses'!AC22)</f>
        <v>0.45601784001092938</v>
      </c>
      <c r="AE48" s="15">
        <f>IF(AE$19="-","-",AE$19*'3h Losses'!AD22)</f>
        <v>0.45601784001092938</v>
      </c>
      <c r="AF48" s="15">
        <f>IF(AF$19="-","-",AF$19*'3h Losses'!AE22)</f>
        <v>0.49308390727178358</v>
      </c>
      <c r="AG48" s="15">
        <f>IF(AG$19="-","-",AG$19*'3h Losses'!AF22)</f>
        <v>0.49308390727178358</v>
      </c>
      <c r="AH48" s="15">
        <f>IF(AH$19="-","-",AH$19*'3h Losses'!AG22)</f>
        <v>0.45653228347630492</v>
      </c>
      <c r="AI48" s="15">
        <f>IF(AI$19="-","-",AI$19*'3h Losses'!AH22)</f>
        <v>0.45653228347630492</v>
      </c>
      <c r="AJ48" s="15">
        <f>IF(AJ$19="-","-",AJ$19*'3h Losses'!AI22)</f>
        <v>0.47454794180166987</v>
      </c>
      <c r="AK48" s="15" t="str">
        <f>IF(AK$19="-","-",AK$19*'3h Losses'!AJ22)</f>
        <v>-</v>
      </c>
      <c r="AL48" s="15" t="str">
        <f>IF(AL$19="-","-",AL$19*'3h Losses'!AK22)</f>
        <v>-</v>
      </c>
      <c r="AM48" s="15" t="str">
        <f>IF(AM$19="-","-",AM$19*'3h Losses'!AL22)</f>
        <v>-</v>
      </c>
      <c r="AN48" s="15" t="str">
        <f>IF(AN$19="-","-",AN$19*'3h Losses'!AM22)</f>
        <v>-</v>
      </c>
      <c r="AO48" s="15" t="str">
        <f>IF(AO$19="-","-",AO$19*'3h Losses'!AN22)</f>
        <v>-</v>
      </c>
      <c r="AP48" s="15" t="str">
        <f>IF(AP$19="-","-",AP$19*'3h Losses'!AO22)</f>
        <v>-</v>
      </c>
      <c r="AQ48" s="15" t="str">
        <f>IF(AQ$19="-","-",AQ$19*'3h Losses'!AP22)</f>
        <v>-</v>
      </c>
      <c r="AR48" s="15" t="str">
        <f>IF(AR$19="-","-",AR$19*'3h Losses'!AQ22)</f>
        <v>-</v>
      </c>
      <c r="AS48" s="15" t="str">
        <f>IF(AS$19="-","-",AS$19*'3h Losses'!AR22)</f>
        <v>-</v>
      </c>
      <c r="AT48" s="15" t="str">
        <f>IF(AT$19="-","-",AT$19*'3h Losses'!AS22)</f>
        <v>-</v>
      </c>
      <c r="AU48" s="15" t="str">
        <f>IF(AU$19="-","-",AU$19*'3h Losses'!AT22)</f>
        <v>-</v>
      </c>
      <c r="AV48" s="15" t="str">
        <f>IF(AV$19="-","-",AV$19*'3h Losses'!AU22)</f>
        <v>-</v>
      </c>
      <c r="AW48" s="15" t="str">
        <f>IF(AW$19="-","-",AW$19*'3h Losses'!AV22)</f>
        <v>-</v>
      </c>
      <c r="AX48" s="15" t="str">
        <f>IF(AX$19="-","-",AX$19*'3h Losses'!AW22)</f>
        <v>-</v>
      </c>
      <c r="AY48" s="15" t="str">
        <f>IF(AY$19="-","-",AY$19*'3h Losses'!AX22)</f>
        <v>-</v>
      </c>
      <c r="AZ48" s="15" t="str">
        <f>IF(AZ$19="-","-",AZ$19*'3h Losses'!AY22)</f>
        <v>-</v>
      </c>
      <c r="BA48" s="15" t="str">
        <f>IF(BA$19="-","-",BA$19*'3h Losses'!AZ22)</f>
        <v>-</v>
      </c>
      <c r="BB48" s="15" t="str">
        <f>IF(BB$19="-","-",BB$19*'3h Losses'!BA22)</f>
        <v>-</v>
      </c>
      <c r="BC48" s="15" t="str">
        <f>IF(BC$19="-","-",BC$19*'3h Losses'!BB22)</f>
        <v>-</v>
      </c>
      <c r="BD48" s="15" t="str">
        <f>IF(BD$19="-","-",BD$19*'3h Losses'!BC22)</f>
        <v>-</v>
      </c>
      <c r="BE48" s="15" t="str">
        <f>IF(BE$19="-","-",BE$19*'3h Losses'!BD22)</f>
        <v>-</v>
      </c>
      <c r="BF48" s="15" t="str">
        <f>IF(BF$19="-","-",BF$19*'3h Losses'!BE22)</f>
        <v>-</v>
      </c>
    </row>
    <row r="49" spans="1:58">
      <c r="A49" s="14"/>
      <c r="B49" s="377"/>
      <c r="C49" s="374"/>
      <c r="D49" s="374"/>
      <c r="E49" s="108" t="s">
        <v>245</v>
      </c>
      <c r="F49" s="376"/>
      <c r="G49" s="28"/>
      <c r="H49" s="15">
        <f>IF(H$19="-","-",H$19*'3h Losses'!G23)</f>
        <v>0.23636035184033269</v>
      </c>
      <c r="I49" s="15">
        <f>IF(I$19="-","-",I$19*'3h Losses'!H23)</f>
        <v>0.2325699842690977</v>
      </c>
      <c r="J49" s="15">
        <f>IF(J$19="-","-",J$19*'3h Losses'!I23)</f>
        <v>0.23815166389155604</v>
      </c>
      <c r="K49" s="15">
        <f>IF(K$19="-","-",K$19*'3h Losses'!J23)</f>
        <v>0.24846926722527415</v>
      </c>
      <c r="L49" s="15">
        <f>IF(L$19="-","-",L$19*'3h Losses'!K23)</f>
        <v>0.25294171403532911</v>
      </c>
      <c r="M49" s="15">
        <f>IF(M$19="-","-",M$19*'3h Losses'!L23)</f>
        <v>0.24832961136146992</v>
      </c>
      <c r="N49" s="15">
        <f>IF(N$19="-","-",N$19*'3h Losses'!M23)</f>
        <v>0.25664840040339315</v>
      </c>
      <c r="O49" s="15">
        <f>IF(O$19="-","-",O$19*'3h Losses'!N23)</f>
        <v>0.26229174470786815</v>
      </c>
      <c r="P49" s="28"/>
      <c r="Q49" s="15">
        <f>IF(Q$19="-","-",Q$19*'3h Losses'!P23)</f>
        <v>0.26229174470786815</v>
      </c>
      <c r="R49" s="15">
        <f>IF(R$19="-","-",R$19*'3h Losses'!Q23)</f>
        <v>0.27118517088571437</v>
      </c>
      <c r="S49" s="15">
        <f>IF(S$19="-","-",S$19*'3h Losses'!R23)</f>
        <v>0.28093230295596733</v>
      </c>
      <c r="T49" s="15">
        <f>IF(T$19="-","-",T$19*'3h Losses'!S23)</f>
        <v>0.28813457270274728</v>
      </c>
      <c r="U49" s="15">
        <f>IF(U$19="-","-",U$19*'3h Losses'!T23)</f>
        <v>0.32438101021773008</v>
      </c>
      <c r="V49" s="15">
        <f>IF(V$19="-","-",V$19*'3h Losses'!U23)</f>
        <v>0.46244347995342766</v>
      </c>
      <c r="W49" s="15">
        <f>IF(W$19="-","-",W$19*'3h Losses'!V23)</f>
        <v>0.43072088191628738</v>
      </c>
      <c r="X49" s="15">
        <f>IF(X$19="-","-",X$19*'3h Losses'!W23)</f>
        <v>0.45528320617017909</v>
      </c>
      <c r="Y49" s="28"/>
      <c r="Z49" s="15">
        <f>IF(Z$19="-","-",Z$19*'3h Losses'!Y23)</f>
        <v>0.4379341150666779</v>
      </c>
      <c r="AA49" s="15">
        <f>IF(AA$19="-","-",AA$19*'3h Losses'!Z23)</f>
        <v>0.4379341150666779</v>
      </c>
      <c r="AB49" s="15">
        <f>IF(AB$19="-","-",AB$19*'3h Losses'!AA23)</f>
        <v>0.4948087934333173</v>
      </c>
      <c r="AC49" s="15">
        <f>IF(AC$19="-","-",AC$19*'3h Losses'!AB23)</f>
        <v>0.4948087934333173</v>
      </c>
      <c r="AD49" s="15">
        <f>IF(AD$19="-","-",AD$19*'3h Losses'!AC23)</f>
        <v>0.45266805487671968</v>
      </c>
      <c r="AE49" s="15">
        <f>IF(AE$19="-","-",AE$19*'3h Losses'!AD23)</f>
        <v>0.45266805487671968</v>
      </c>
      <c r="AF49" s="15">
        <f>IF(AF$19="-","-",AF$19*'3h Losses'!AE23)</f>
        <v>0.49199151475123853</v>
      </c>
      <c r="AG49" s="15">
        <f>IF(AG$19="-","-",AG$19*'3h Losses'!AF23)</f>
        <v>0.49199151475123853</v>
      </c>
      <c r="AH49" s="15">
        <f>IF(AH$19="-","-",AH$19*'3h Losses'!AG23)</f>
        <v>0.45559105597701915</v>
      </c>
      <c r="AI49" s="15">
        <f>IF(AI$19="-","-",AI$19*'3h Losses'!AH23)</f>
        <v>0.45559105597701915</v>
      </c>
      <c r="AJ49" s="15">
        <f>IF(AJ$19="-","-",AJ$19*'3h Losses'!AI23)</f>
        <v>0.47087932689642115</v>
      </c>
      <c r="AK49" s="15" t="str">
        <f>IF(AK$19="-","-",AK$19*'3h Losses'!AJ23)</f>
        <v>-</v>
      </c>
      <c r="AL49" s="15" t="str">
        <f>IF(AL$19="-","-",AL$19*'3h Losses'!AK23)</f>
        <v>-</v>
      </c>
      <c r="AM49" s="15" t="str">
        <f>IF(AM$19="-","-",AM$19*'3h Losses'!AL23)</f>
        <v>-</v>
      </c>
      <c r="AN49" s="15" t="str">
        <f>IF(AN$19="-","-",AN$19*'3h Losses'!AM23)</f>
        <v>-</v>
      </c>
      <c r="AO49" s="15" t="str">
        <f>IF(AO$19="-","-",AO$19*'3h Losses'!AN23)</f>
        <v>-</v>
      </c>
      <c r="AP49" s="15" t="str">
        <f>IF(AP$19="-","-",AP$19*'3h Losses'!AO23)</f>
        <v>-</v>
      </c>
      <c r="AQ49" s="15" t="str">
        <f>IF(AQ$19="-","-",AQ$19*'3h Losses'!AP23)</f>
        <v>-</v>
      </c>
      <c r="AR49" s="15" t="str">
        <f>IF(AR$19="-","-",AR$19*'3h Losses'!AQ23)</f>
        <v>-</v>
      </c>
      <c r="AS49" s="15" t="str">
        <f>IF(AS$19="-","-",AS$19*'3h Losses'!AR23)</f>
        <v>-</v>
      </c>
      <c r="AT49" s="15" t="str">
        <f>IF(AT$19="-","-",AT$19*'3h Losses'!AS23)</f>
        <v>-</v>
      </c>
      <c r="AU49" s="15" t="str">
        <f>IF(AU$19="-","-",AU$19*'3h Losses'!AT23)</f>
        <v>-</v>
      </c>
      <c r="AV49" s="15" t="str">
        <f>IF(AV$19="-","-",AV$19*'3h Losses'!AU23)</f>
        <v>-</v>
      </c>
      <c r="AW49" s="15" t="str">
        <f>IF(AW$19="-","-",AW$19*'3h Losses'!AV23)</f>
        <v>-</v>
      </c>
      <c r="AX49" s="15" t="str">
        <f>IF(AX$19="-","-",AX$19*'3h Losses'!AW23)</f>
        <v>-</v>
      </c>
      <c r="AY49" s="15" t="str">
        <f>IF(AY$19="-","-",AY$19*'3h Losses'!AX23)</f>
        <v>-</v>
      </c>
      <c r="AZ49" s="15" t="str">
        <f>IF(AZ$19="-","-",AZ$19*'3h Losses'!AY23)</f>
        <v>-</v>
      </c>
      <c r="BA49" s="15" t="str">
        <f>IF(BA$19="-","-",BA$19*'3h Losses'!AZ23)</f>
        <v>-</v>
      </c>
      <c r="BB49" s="15" t="str">
        <f>IF(BB$19="-","-",BB$19*'3h Losses'!BA23)</f>
        <v>-</v>
      </c>
      <c r="BC49" s="15" t="str">
        <f>IF(BC$19="-","-",BC$19*'3h Losses'!BB23)</f>
        <v>-</v>
      </c>
      <c r="BD49" s="15" t="str">
        <f>IF(BD$19="-","-",BD$19*'3h Losses'!BC23)</f>
        <v>-</v>
      </c>
      <c r="BE49" s="15" t="str">
        <f>IF(BE$19="-","-",BE$19*'3h Losses'!BD23)</f>
        <v>-</v>
      </c>
      <c r="BF49" s="15" t="str">
        <f>IF(BF$19="-","-",BF$19*'3h Losses'!BE23)</f>
        <v>-</v>
      </c>
    </row>
    <row r="50" spans="1:58">
      <c r="A50" s="14"/>
      <c r="B50" s="377"/>
      <c r="C50" s="374"/>
      <c r="D50" s="374"/>
      <c r="E50" s="108" t="s">
        <v>246</v>
      </c>
      <c r="F50" s="376"/>
      <c r="G50" s="28"/>
      <c r="H50" s="15">
        <f>IF(H$19="-","-",H$19*'3h Losses'!G24)</f>
        <v>0.23245871540863891</v>
      </c>
      <c r="I50" s="15">
        <f>IF(I$19="-","-",I$19*'3h Losses'!H24)</f>
        <v>0.2287309160138781</v>
      </c>
      <c r="J50" s="15">
        <f>IF(J$19="-","-",J$19*'3h Losses'!I24)</f>
        <v>0.23422045799821115</v>
      </c>
      <c r="K50" s="15">
        <f>IF(K$19="-","-",K$19*'3h Losses'!J24)</f>
        <v>0.24436774707769346</v>
      </c>
      <c r="L50" s="15">
        <f>IF(L$19="-","-",L$19*'3h Losses'!K24)</f>
        <v>0.24876636652509199</v>
      </c>
      <c r="M50" s="15">
        <f>IF(M$19="-","-",M$19*'3h Losses'!L24)</f>
        <v>0.24423039653456538</v>
      </c>
      <c r="N50" s="15">
        <f>IF(N$19="-","-",N$19*'3h Losses'!M24)</f>
        <v>0.25356271875573499</v>
      </c>
      <c r="O50" s="15">
        <f>IF(O$19="-","-",O$19*'3h Losses'!N24)</f>
        <v>0.25913821317716235</v>
      </c>
      <c r="P50" s="28"/>
      <c r="Q50" s="15">
        <f>IF(Q$19="-","-",Q$19*'3h Losses'!P24)</f>
        <v>0.25913821317716235</v>
      </c>
      <c r="R50" s="15">
        <f>IF(R$19="-","-",R$19*'3h Losses'!Q24)</f>
        <v>0.26940419652973191</v>
      </c>
      <c r="S50" s="15">
        <f>IF(S$19="-","-",S$19*'3h Losses'!R24)</f>
        <v>0.2790868929184192</v>
      </c>
      <c r="T50" s="15">
        <f>IF(T$19="-","-",T$19*'3h Losses'!S24)</f>
        <v>0.28730955091018873</v>
      </c>
      <c r="U50" s="15">
        <f>IF(U$19="-","-",U$19*'3h Losses'!T24)</f>
        <v>0.32345331735615507</v>
      </c>
      <c r="V50" s="15">
        <f>IF(V$19="-","-",V$19*'3h Losses'!U24)</f>
        <v>0.45969938064903471</v>
      </c>
      <c r="W50" s="15">
        <f>IF(W$19="-","-",W$19*'3h Losses'!V24)</f>
        <v>0.42816543330704332</v>
      </c>
      <c r="X50" s="15">
        <f>IF(X$19="-","-",X$19*'3h Losses'!W24)</f>
        <v>0.44780643917916307</v>
      </c>
      <c r="Y50" s="28"/>
      <c r="Z50" s="15">
        <f>IF(Z$19="-","-",Z$19*'3h Losses'!Y24)</f>
        <v>0.43073905879314628</v>
      </c>
      <c r="AA50" s="15">
        <f>IF(AA$19="-","-",AA$19*'3h Losses'!Z24)</f>
        <v>0.43073905879314628</v>
      </c>
      <c r="AB50" s="15">
        <f>IF(AB$19="-","-",AB$19*'3h Losses'!AA24)</f>
        <v>0.48614294125588076</v>
      </c>
      <c r="AC50" s="15">
        <f>IF(AC$19="-","-",AC$19*'3h Losses'!AB24)</f>
        <v>0.48614294125588076</v>
      </c>
      <c r="AD50" s="15">
        <f>IF(AD$19="-","-",AD$19*'3h Losses'!AC24)</f>
        <v>0.44473819958046634</v>
      </c>
      <c r="AE50" s="15">
        <f>IF(AE$19="-","-",AE$19*'3h Losses'!AD24)</f>
        <v>0.44473819958046634</v>
      </c>
      <c r="AF50" s="15">
        <f>IF(AF$19="-","-",AF$19*'3h Losses'!AE24)</f>
        <v>0.48149034938329988</v>
      </c>
      <c r="AG50" s="15">
        <f>IF(AG$19="-","-",AG$19*'3h Losses'!AF24)</f>
        <v>0.48149034938329988</v>
      </c>
      <c r="AH50" s="15">
        <f>IF(AH$19="-","-",AH$19*'3h Losses'!AG24)</f>
        <v>0.44587115809635014</v>
      </c>
      <c r="AI50" s="15">
        <f>IF(AI$19="-","-",AI$19*'3h Losses'!AH24)</f>
        <v>0.44587115809635014</v>
      </c>
      <c r="AJ50" s="15">
        <f>IF(AJ$19="-","-",AJ$19*'3h Losses'!AI24)</f>
        <v>0.46262659819088991</v>
      </c>
      <c r="AK50" s="15" t="str">
        <f>IF(AK$19="-","-",AK$19*'3h Losses'!AJ24)</f>
        <v>-</v>
      </c>
      <c r="AL50" s="15" t="str">
        <f>IF(AL$19="-","-",AL$19*'3h Losses'!AK24)</f>
        <v>-</v>
      </c>
      <c r="AM50" s="15" t="str">
        <f>IF(AM$19="-","-",AM$19*'3h Losses'!AL24)</f>
        <v>-</v>
      </c>
      <c r="AN50" s="15" t="str">
        <f>IF(AN$19="-","-",AN$19*'3h Losses'!AM24)</f>
        <v>-</v>
      </c>
      <c r="AO50" s="15" t="str">
        <f>IF(AO$19="-","-",AO$19*'3h Losses'!AN24)</f>
        <v>-</v>
      </c>
      <c r="AP50" s="15" t="str">
        <f>IF(AP$19="-","-",AP$19*'3h Losses'!AO24)</f>
        <v>-</v>
      </c>
      <c r="AQ50" s="15" t="str">
        <f>IF(AQ$19="-","-",AQ$19*'3h Losses'!AP24)</f>
        <v>-</v>
      </c>
      <c r="AR50" s="15" t="str">
        <f>IF(AR$19="-","-",AR$19*'3h Losses'!AQ24)</f>
        <v>-</v>
      </c>
      <c r="AS50" s="15" t="str">
        <f>IF(AS$19="-","-",AS$19*'3h Losses'!AR24)</f>
        <v>-</v>
      </c>
      <c r="AT50" s="15" t="str">
        <f>IF(AT$19="-","-",AT$19*'3h Losses'!AS24)</f>
        <v>-</v>
      </c>
      <c r="AU50" s="15" t="str">
        <f>IF(AU$19="-","-",AU$19*'3h Losses'!AT24)</f>
        <v>-</v>
      </c>
      <c r="AV50" s="15" t="str">
        <f>IF(AV$19="-","-",AV$19*'3h Losses'!AU24)</f>
        <v>-</v>
      </c>
      <c r="AW50" s="15" t="str">
        <f>IF(AW$19="-","-",AW$19*'3h Losses'!AV24)</f>
        <v>-</v>
      </c>
      <c r="AX50" s="15" t="str">
        <f>IF(AX$19="-","-",AX$19*'3h Losses'!AW24)</f>
        <v>-</v>
      </c>
      <c r="AY50" s="15" t="str">
        <f>IF(AY$19="-","-",AY$19*'3h Losses'!AX24)</f>
        <v>-</v>
      </c>
      <c r="AZ50" s="15" t="str">
        <f>IF(AZ$19="-","-",AZ$19*'3h Losses'!AY24)</f>
        <v>-</v>
      </c>
      <c r="BA50" s="15" t="str">
        <f>IF(BA$19="-","-",BA$19*'3h Losses'!AZ24)</f>
        <v>-</v>
      </c>
      <c r="BB50" s="15" t="str">
        <f>IF(BB$19="-","-",BB$19*'3h Losses'!BA24)</f>
        <v>-</v>
      </c>
      <c r="BC50" s="15" t="str">
        <f>IF(BC$19="-","-",BC$19*'3h Losses'!BB24)</f>
        <v>-</v>
      </c>
      <c r="BD50" s="15" t="str">
        <f>IF(BD$19="-","-",BD$19*'3h Losses'!BC24)</f>
        <v>-</v>
      </c>
      <c r="BE50" s="15" t="str">
        <f>IF(BE$19="-","-",BE$19*'3h Losses'!BD24)</f>
        <v>-</v>
      </c>
      <c r="BF50" s="15" t="str">
        <f>IF(BF$19="-","-",BF$19*'3h Losses'!BE24)</f>
        <v>-</v>
      </c>
    </row>
    <row r="51" spans="1:58">
      <c r="A51" s="14"/>
      <c r="B51" s="377"/>
      <c r="C51" s="374"/>
      <c r="D51" s="374"/>
      <c r="E51" s="108" t="s">
        <v>247</v>
      </c>
      <c r="F51" s="376"/>
      <c r="G51" s="28"/>
      <c r="H51" s="15">
        <f>IF(H$19="-","-",H$19*'3h Losses'!G25)</f>
        <v>0.24107374229856365</v>
      </c>
      <c r="I51" s="15">
        <f>IF(I$19="-","-",I$19*'3h Losses'!H25)</f>
        <v>0.23720778894399258</v>
      </c>
      <c r="J51" s="15">
        <f>IF(J$19="-","-",J$19*'3h Losses'!I25)</f>
        <v>0.24290077587864839</v>
      </c>
      <c r="K51" s="15">
        <f>IF(K$19="-","-",K$19*'3h Losses'!J25)</f>
        <v>0.25342412815767951</v>
      </c>
      <c r="L51" s="15">
        <f>IF(L$19="-","-",L$19*'3h Losses'!K25)</f>
        <v>0.25798576246451776</v>
      </c>
      <c r="M51" s="15">
        <f>IF(M$19="-","-",M$19*'3h Losses'!L25)</f>
        <v>0.25328168734026202</v>
      </c>
      <c r="N51" s="15">
        <f>IF(N$19="-","-",N$19*'3h Losses'!M25)</f>
        <v>0.26073862779084073</v>
      </c>
      <c r="O51" s="15">
        <f>IF(O$19="-","-",O$19*'3h Losses'!N25)</f>
        <v>0.26647191055351249</v>
      </c>
      <c r="P51" s="28"/>
      <c r="Q51" s="15">
        <f>IF(Q$19="-","-",Q$19*'3h Losses'!P25)</f>
        <v>0.26647191055351249</v>
      </c>
      <c r="R51" s="15">
        <f>IF(R$19="-","-",R$19*'3h Losses'!Q25)</f>
        <v>0.27539978583060498</v>
      </c>
      <c r="S51" s="15">
        <f>IF(S$19="-","-",S$19*'3h Losses'!R25)</f>
        <v>0.28530205125866898</v>
      </c>
      <c r="T51" s="15">
        <f>IF(T$19="-","-",T$19*'3h Losses'!S25)</f>
        <v>0.29537353738345445</v>
      </c>
      <c r="U51" s="15">
        <f>IF(U$19="-","-",U$19*'3h Losses'!T25)</f>
        <v>0.3325423329823225</v>
      </c>
      <c r="V51" s="15">
        <f>IF(V$19="-","-",V$19*'3h Losses'!U25)</f>
        <v>0.47452784496954231</v>
      </c>
      <c r="W51" s="15">
        <f>IF(W$19="-","-",W$19*'3h Losses'!V25)</f>
        <v>0.44195513671096942</v>
      </c>
      <c r="X51" s="15">
        <f>IF(X$19="-","-",X$19*'3h Losses'!W25)</f>
        <v>0.46387992935652983</v>
      </c>
      <c r="Y51" s="28"/>
      <c r="Z51" s="15">
        <f>IF(Z$19="-","-",Z$19*'3h Losses'!Y25)</f>
        <v>0.44620240825270818</v>
      </c>
      <c r="AA51" s="15">
        <f>IF(AA$19="-","-",AA$19*'3h Losses'!Z25)</f>
        <v>0.44620240825270818</v>
      </c>
      <c r="AB51" s="15">
        <f>IF(AB$19="-","-",AB$19*'3h Losses'!AA25)</f>
        <v>0.50415089315649064</v>
      </c>
      <c r="AC51" s="15">
        <f>IF(AC$19="-","-",AC$19*'3h Losses'!AB25)</f>
        <v>0.50415089315649064</v>
      </c>
      <c r="AD51" s="15">
        <f>IF(AD$19="-","-",AD$19*'3h Losses'!AC25)</f>
        <v>0.46115595074805782</v>
      </c>
      <c r="AE51" s="15">
        <f>IF(AE$19="-","-",AE$19*'3h Losses'!AD25)</f>
        <v>0.46115595074805782</v>
      </c>
      <c r="AF51" s="15">
        <f>IF(AF$19="-","-",AF$19*'3h Losses'!AE25)</f>
        <v>0.49926482603771971</v>
      </c>
      <c r="AG51" s="15">
        <f>IF(AG$19="-","-",AG$19*'3h Losses'!AF25)</f>
        <v>0.49926482603771971</v>
      </c>
      <c r="AH51" s="15">
        <f>IF(AH$19="-","-",AH$19*'3h Losses'!AG25)</f>
        <v>0.46691803257009445</v>
      </c>
      <c r="AI51" s="15">
        <f>IF(AI$19="-","-",AI$19*'3h Losses'!AH25)</f>
        <v>0.46691803257009445</v>
      </c>
      <c r="AJ51" s="15">
        <f>IF(AJ$19="-","-",AJ$19*'3h Losses'!AI25)</f>
        <v>0.48652894134665042</v>
      </c>
      <c r="AK51" s="15" t="str">
        <f>IF(AK$19="-","-",AK$19*'3h Losses'!AJ25)</f>
        <v>-</v>
      </c>
      <c r="AL51" s="15" t="str">
        <f>IF(AL$19="-","-",AL$19*'3h Losses'!AK25)</f>
        <v>-</v>
      </c>
      <c r="AM51" s="15" t="str">
        <f>IF(AM$19="-","-",AM$19*'3h Losses'!AL25)</f>
        <v>-</v>
      </c>
      <c r="AN51" s="15" t="str">
        <f>IF(AN$19="-","-",AN$19*'3h Losses'!AM25)</f>
        <v>-</v>
      </c>
      <c r="AO51" s="15" t="str">
        <f>IF(AO$19="-","-",AO$19*'3h Losses'!AN25)</f>
        <v>-</v>
      </c>
      <c r="AP51" s="15" t="str">
        <f>IF(AP$19="-","-",AP$19*'3h Losses'!AO25)</f>
        <v>-</v>
      </c>
      <c r="AQ51" s="15" t="str">
        <f>IF(AQ$19="-","-",AQ$19*'3h Losses'!AP25)</f>
        <v>-</v>
      </c>
      <c r="AR51" s="15" t="str">
        <f>IF(AR$19="-","-",AR$19*'3h Losses'!AQ25)</f>
        <v>-</v>
      </c>
      <c r="AS51" s="15" t="str">
        <f>IF(AS$19="-","-",AS$19*'3h Losses'!AR25)</f>
        <v>-</v>
      </c>
      <c r="AT51" s="15" t="str">
        <f>IF(AT$19="-","-",AT$19*'3h Losses'!AS25)</f>
        <v>-</v>
      </c>
      <c r="AU51" s="15" t="str">
        <f>IF(AU$19="-","-",AU$19*'3h Losses'!AT25)</f>
        <v>-</v>
      </c>
      <c r="AV51" s="15" t="str">
        <f>IF(AV$19="-","-",AV$19*'3h Losses'!AU25)</f>
        <v>-</v>
      </c>
      <c r="AW51" s="15" t="str">
        <f>IF(AW$19="-","-",AW$19*'3h Losses'!AV25)</f>
        <v>-</v>
      </c>
      <c r="AX51" s="15" t="str">
        <f>IF(AX$19="-","-",AX$19*'3h Losses'!AW25)</f>
        <v>-</v>
      </c>
      <c r="AY51" s="15" t="str">
        <f>IF(AY$19="-","-",AY$19*'3h Losses'!AX25)</f>
        <v>-</v>
      </c>
      <c r="AZ51" s="15" t="str">
        <f>IF(AZ$19="-","-",AZ$19*'3h Losses'!AY25)</f>
        <v>-</v>
      </c>
      <c r="BA51" s="15" t="str">
        <f>IF(BA$19="-","-",BA$19*'3h Losses'!AZ25)</f>
        <v>-</v>
      </c>
      <c r="BB51" s="15" t="str">
        <f>IF(BB$19="-","-",BB$19*'3h Losses'!BA25)</f>
        <v>-</v>
      </c>
      <c r="BC51" s="15" t="str">
        <f>IF(BC$19="-","-",BC$19*'3h Losses'!BB25)</f>
        <v>-</v>
      </c>
      <c r="BD51" s="15" t="str">
        <f>IF(BD$19="-","-",BD$19*'3h Losses'!BC25)</f>
        <v>-</v>
      </c>
      <c r="BE51" s="15" t="str">
        <f>IF(BE$19="-","-",BE$19*'3h Losses'!BD25)</f>
        <v>-</v>
      </c>
      <c r="BF51" s="15" t="str">
        <f>IF(BF$19="-","-",BF$19*'3h Losses'!BE25)</f>
        <v>-</v>
      </c>
    </row>
    <row r="52" spans="1:58">
      <c r="A52" s="14"/>
      <c r="B52" s="377"/>
      <c r="C52" s="374"/>
      <c r="D52" s="374"/>
      <c r="E52" s="108" t="s">
        <v>248</v>
      </c>
      <c r="F52" s="376"/>
      <c r="G52" s="28"/>
      <c r="H52" s="15">
        <f>IF(H$19="-","-",H$19*'3h Losses'!G26)</f>
        <v>0.23946572720438297</v>
      </c>
      <c r="I52" s="15">
        <f>IF(I$19="-","-",I$19*'3h Losses'!H26)</f>
        <v>0.23562556061235301</v>
      </c>
      <c r="J52" s="15">
        <f>IF(J$19="-","-",J$19*'3h Losses'!I26)</f>
        <v>0.24128057406704947</v>
      </c>
      <c r="K52" s="15">
        <f>IF(K$19="-","-",K$19*'3h Losses'!J26)</f>
        <v>0.25173373326265014</v>
      </c>
      <c r="L52" s="15">
        <f>IF(L$19="-","-",L$19*'3h Losses'!K26)</f>
        <v>0.25626494046137782</v>
      </c>
      <c r="M52" s="15">
        <f>IF(M$19="-","-",M$19*'3h Losses'!L26)</f>
        <v>0.25159224255693807</v>
      </c>
      <c r="N52" s="15">
        <f>IF(N$19="-","-",N$19*'3h Losses'!M26)</f>
        <v>0.26351094978314299</v>
      </c>
      <c r="O52" s="15">
        <f>IF(O$19="-","-",O$19*'3h Losses'!N26)</f>
        <v>0.26930519208228898</v>
      </c>
      <c r="P52" s="28"/>
      <c r="Q52" s="15">
        <f>IF(Q$19="-","-",Q$19*'3h Losses'!P26)</f>
        <v>0.26930519208228898</v>
      </c>
      <c r="R52" s="15">
        <f>IF(R$19="-","-",R$19*'3h Losses'!Q26)</f>
        <v>0.27829730926118057</v>
      </c>
      <c r="S52" s="15">
        <f>IF(S$19="-","-",S$19*'3h Losses'!R26)</f>
        <v>0.28830586582696427</v>
      </c>
      <c r="T52" s="15">
        <f>IF(T$19="-","-",T$19*'3h Losses'!S26)</f>
        <v>0.29700260954198038</v>
      </c>
      <c r="U52" s="15">
        <f>IF(U$19="-","-",U$19*'3h Losses'!T26)</f>
        <v>0.33437904821159692</v>
      </c>
      <c r="V52" s="15">
        <f>IF(V$19="-","-",V$19*'3h Losses'!U26)</f>
        <v>0.47710737077477888</v>
      </c>
      <c r="W52" s="15">
        <f>IF(W$19="-","-",W$19*'3h Losses'!V26)</f>
        <v>0.44435092193552472</v>
      </c>
      <c r="X52" s="15">
        <f>IF(X$19="-","-",X$19*'3h Losses'!W26)</f>
        <v>0.46740621341870742</v>
      </c>
      <c r="Y52" s="28"/>
      <c r="Z52" s="15">
        <f>IF(Z$19="-","-",Z$19*'3h Losses'!Y26)</f>
        <v>0.44960087393378723</v>
      </c>
      <c r="AA52" s="15">
        <f>IF(AA$19="-","-",AA$19*'3h Losses'!Z26)</f>
        <v>0.44960087393378723</v>
      </c>
      <c r="AB52" s="15">
        <f>IF(AB$19="-","-",AB$19*'3h Losses'!AA26)</f>
        <v>0.50806488158001173</v>
      </c>
      <c r="AC52" s="15">
        <f>IF(AC$19="-","-",AC$19*'3h Losses'!AB26)</f>
        <v>0.50806488158001173</v>
      </c>
      <c r="AD52" s="15">
        <f>IF(AD$19="-","-",AD$19*'3h Losses'!AC26)</f>
        <v>0.46471465502925302</v>
      </c>
      <c r="AE52" s="15">
        <f>IF(AE$19="-","-",AE$19*'3h Losses'!AD26)</f>
        <v>0.46471465502925302</v>
      </c>
      <c r="AF52" s="15">
        <f>IF(AF$19="-","-",AF$19*'3h Losses'!AE26)</f>
        <v>0.50503453393477693</v>
      </c>
      <c r="AG52" s="15">
        <f>IF(AG$19="-","-",AG$19*'3h Losses'!AF26)</f>
        <v>0.50503453393477693</v>
      </c>
      <c r="AH52" s="15">
        <f>IF(AH$19="-","-",AH$19*'3h Losses'!AG26)</f>
        <v>0.4676183010795717</v>
      </c>
      <c r="AI52" s="15">
        <f>IF(AI$19="-","-",AI$19*'3h Losses'!AH26)</f>
        <v>0.4676183010795717</v>
      </c>
      <c r="AJ52" s="15">
        <f>IF(AJ$19="-","-",AJ$19*'3h Losses'!AI26)</f>
        <v>0.48665279377821991</v>
      </c>
      <c r="AK52" s="15" t="str">
        <f>IF(AK$19="-","-",AK$19*'3h Losses'!AJ26)</f>
        <v>-</v>
      </c>
      <c r="AL52" s="15" t="str">
        <f>IF(AL$19="-","-",AL$19*'3h Losses'!AK26)</f>
        <v>-</v>
      </c>
      <c r="AM52" s="15" t="str">
        <f>IF(AM$19="-","-",AM$19*'3h Losses'!AL26)</f>
        <v>-</v>
      </c>
      <c r="AN52" s="15" t="str">
        <f>IF(AN$19="-","-",AN$19*'3h Losses'!AM26)</f>
        <v>-</v>
      </c>
      <c r="AO52" s="15" t="str">
        <f>IF(AO$19="-","-",AO$19*'3h Losses'!AN26)</f>
        <v>-</v>
      </c>
      <c r="AP52" s="15" t="str">
        <f>IF(AP$19="-","-",AP$19*'3h Losses'!AO26)</f>
        <v>-</v>
      </c>
      <c r="AQ52" s="15" t="str">
        <f>IF(AQ$19="-","-",AQ$19*'3h Losses'!AP26)</f>
        <v>-</v>
      </c>
      <c r="AR52" s="15" t="str">
        <f>IF(AR$19="-","-",AR$19*'3h Losses'!AQ26)</f>
        <v>-</v>
      </c>
      <c r="AS52" s="15" t="str">
        <f>IF(AS$19="-","-",AS$19*'3h Losses'!AR26)</f>
        <v>-</v>
      </c>
      <c r="AT52" s="15" t="str">
        <f>IF(AT$19="-","-",AT$19*'3h Losses'!AS26)</f>
        <v>-</v>
      </c>
      <c r="AU52" s="15" t="str">
        <f>IF(AU$19="-","-",AU$19*'3h Losses'!AT26)</f>
        <v>-</v>
      </c>
      <c r="AV52" s="15" t="str">
        <f>IF(AV$19="-","-",AV$19*'3h Losses'!AU26)</f>
        <v>-</v>
      </c>
      <c r="AW52" s="15" t="str">
        <f>IF(AW$19="-","-",AW$19*'3h Losses'!AV26)</f>
        <v>-</v>
      </c>
      <c r="AX52" s="15" t="str">
        <f>IF(AX$19="-","-",AX$19*'3h Losses'!AW26)</f>
        <v>-</v>
      </c>
      <c r="AY52" s="15" t="str">
        <f>IF(AY$19="-","-",AY$19*'3h Losses'!AX26)</f>
        <v>-</v>
      </c>
      <c r="AZ52" s="15" t="str">
        <f>IF(AZ$19="-","-",AZ$19*'3h Losses'!AY26)</f>
        <v>-</v>
      </c>
      <c r="BA52" s="15" t="str">
        <f>IF(BA$19="-","-",BA$19*'3h Losses'!AZ26)</f>
        <v>-</v>
      </c>
      <c r="BB52" s="15" t="str">
        <f>IF(BB$19="-","-",BB$19*'3h Losses'!BA26)</f>
        <v>-</v>
      </c>
      <c r="BC52" s="15" t="str">
        <f>IF(BC$19="-","-",BC$19*'3h Losses'!BB26)</f>
        <v>-</v>
      </c>
      <c r="BD52" s="15" t="str">
        <f>IF(BD$19="-","-",BD$19*'3h Losses'!BC26)</f>
        <v>-</v>
      </c>
      <c r="BE52" s="15" t="str">
        <f>IF(BE$19="-","-",BE$19*'3h Losses'!BD26)</f>
        <v>-</v>
      </c>
      <c r="BF52" s="15" t="str">
        <f>IF(BF$19="-","-",BF$19*'3h Losses'!BE26)</f>
        <v>-</v>
      </c>
    </row>
    <row r="53" spans="1:58">
      <c r="A53" s="14"/>
      <c r="B53" s="377"/>
      <c r="C53" s="374"/>
      <c r="D53" s="374"/>
      <c r="E53" s="108" t="s">
        <v>249</v>
      </c>
      <c r="F53" s="376"/>
      <c r="G53" s="28"/>
      <c r="H53" s="15">
        <f>IF(H$19="-","-",H$19*'3h Losses'!G27)</f>
        <v>0.23955053809766497</v>
      </c>
      <c r="I53" s="15">
        <f>IF(I$19="-","-",I$19*'3h Losses'!H27)</f>
        <v>0.23570901144479112</v>
      </c>
      <c r="J53" s="15">
        <f>IF(J$19="-","-",J$19*'3h Losses'!I27)</f>
        <v>0.24136602771946611</v>
      </c>
      <c r="K53" s="15">
        <f>IF(K$19="-","-",K$19*'3h Losses'!J27)</f>
        <v>0.25182288908063066</v>
      </c>
      <c r="L53" s="15">
        <f>IF(L$19="-","-",L$19*'3h Losses'!K27)</f>
        <v>0.25635570108408207</v>
      </c>
      <c r="M53" s="15">
        <f>IF(M$19="-","-",M$19*'3h Losses'!L27)</f>
        <v>0.25168134826355909</v>
      </c>
      <c r="N53" s="15">
        <f>IF(N$19="-","-",N$19*'3h Losses'!M27)</f>
        <v>0.26217262216414361</v>
      </c>
      <c r="O53" s="15">
        <f>IF(O$19="-","-",O$19*'3h Losses'!N27)</f>
        <v>0.26793743648503476</v>
      </c>
      <c r="P53" s="28"/>
      <c r="Q53" s="15">
        <f>IF(Q$19="-","-",Q$19*'3h Losses'!P27)</f>
        <v>0.26793743648503476</v>
      </c>
      <c r="R53" s="15">
        <f>IF(R$19="-","-",R$19*'3h Losses'!Q27)</f>
        <v>0.27702228898130754</v>
      </c>
      <c r="S53" s="15">
        <f>IF(S$19="-","-",S$19*'3h Losses'!R27)</f>
        <v>0.28563047458976404</v>
      </c>
      <c r="T53" s="15">
        <f>IF(T$19="-","-",T$19*'3h Losses'!S27)</f>
        <v>0.29404592427290266</v>
      </c>
      <c r="U53" s="15">
        <f>IF(U$19="-","-",U$19*'3h Losses'!T27)</f>
        <v>0.33382953596540244</v>
      </c>
      <c r="V53" s="15">
        <f>IF(V$19="-","-",V$19*'3h Losses'!U27)</f>
        <v>0.47591347045703436</v>
      </c>
      <c r="W53" s="15">
        <f>IF(W$19="-","-",W$19*'3h Losses'!V27)</f>
        <v>0.44603612032043177</v>
      </c>
      <c r="X53" s="15">
        <f>IF(X$19="-","-",X$19*'3h Losses'!W27)</f>
        <v>0.46649689874134825</v>
      </c>
      <c r="Y53" s="28"/>
      <c r="Z53" s="15">
        <f>IF(Z$19="-","-",Z$19*'3h Losses'!Y27)</f>
        <v>0.44652427833513719</v>
      </c>
      <c r="AA53" s="15">
        <f>IF(AA$19="-","-",AA$19*'3h Losses'!Z27)</f>
        <v>0.44652427833513719</v>
      </c>
      <c r="AB53" s="15">
        <f>IF(AB$19="-","-",AB$19*'3h Losses'!AA27)</f>
        <v>0.50451456463502964</v>
      </c>
      <c r="AC53" s="15">
        <f>IF(AC$19="-","-",AC$19*'3h Losses'!AB27)</f>
        <v>0.50451456463502964</v>
      </c>
      <c r="AD53" s="15">
        <f>IF(AD$19="-","-",AD$19*'3h Losses'!AC27)</f>
        <v>0.46155940737211465</v>
      </c>
      <c r="AE53" s="15">
        <f>IF(AE$19="-","-",AE$19*'3h Losses'!AD27)</f>
        <v>0.46155940737211465</v>
      </c>
      <c r="AF53" s="15">
        <f>IF(AF$19="-","-",AF$19*'3h Losses'!AE27)</f>
        <v>0.49970162339639357</v>
      </c>
      <c r="AG53" s="15">
        <f>IF(AG$19="-","-",AG$19*'3h Losses'!AF27)</f>
        <v>0.49970162339639357</v>
      </c>
      <c r="AH53" s="15">
        <f>IF(AH$19="-","-",AH$19*'3h Losses'!AG27)</f>
        <v>0.46274366730399413</v>
      </c>
      <c r="AI53" s="15">
        <f>IF(AI$19="-","-",AI$19*'3h Losses'!AH27)</f>
        <v>0.46274366730399413</v>
      </c>
      <c r="AJ53" s="15">
        <f>IF(AJ$19="-","-",AJ$19*'3h Losses'!AI27)</f>
        <v>0.47827195843080222</v>
      </c>
      <c r="AK53" s="15" t="str">
        <f>IF(AK$19="-","-",AK$19*'3h Losses'!AJ27)</f>
        <v>-</v>
      </c>
      <c r="AL53" s="15" t="str">
        <f>IF(AL$19="-","-",AL$19*'3h Losses'!AK27)</f>
        <v>-</v>
      </c>
      <c r="AM53" s="15" t="str">
        <f>IF(AM$19="-","-",AM$19*'3h Losses'!AL27)</f>
        <v>-</v>
      </c>
      <c r="AN53" s="15" t="str">
        <f>IF(AN$19="-","-",AN$19*'3h Losses'!AM27)</f>
        <v>-</v>
      </c>
      <c r="AO53" s="15" t="str">
        <f>IF(AO$19="-","-",AO$19*'3h Losses'!AN27)</f>
        <v>-</v>
      </c>
      <c r="AP53" s="15" t="str">
        <f>IF(AP$19="-","-",AP$19*'3h Losses'!AO27)</f>
        <v>-</v>
      </c>
      <c r="AQ53" s="15" t="str">
        <f>IF(AQ$19="-","-",AQ$19*'3h Losses'!AP27)</f>
        <v>-</v>
      </c>
      <c r="AR53" s="15" t="str">
        <f>IF(AR$19="-","-",AR$19*'3h Losses'!AQ27)</f>
        <v>-</v>
      </c>
      <c r="AS53" s="15" t="str">
        <f>IF(AS$19="-","-",AS$19*'3h Losses'!AR27)</f>
        <v>-</v>
      </c>
      <c r="AT53" s="15" t="str">
        <f>IF(AT$19="-","-",AT$19*'3h Losses'!AS27)</f>
        <v>-</v>
      </c>
      <c r="AU53" s="15" t="str">
        <f>IF(AU$19="-","-",AU$19*'3h Losses'!AT27)</f>
        <v>-</v>
      </c>
      <c r="AV53" s="15" t="str">
        <f>IF(AV$19="-","-",AV$19*'3h Losses'!AU27)</f>
        <v>-</v>
      </c>
      <c r="AW53" s="15" t="str">
        <f>IF(AW$19="-","-",AW$19*'3h Losses'!AV27)</f>
        <v>-</v>
      </c>
      <c r="AX53" s="15" t="str">
        <f>IF(AX$19="-","-",AX$19*'3h Losses'!AW27)</f>
        <v>-</v>
      </c>
      <c r="AY53" s="15" t="str">
        <f>IF(AY$19="-","-",AY$19*'3h Losses'!AX27)</f>
        <v>-</v>
      </c>
      <c r="AZ53" s="15" t="str">
        <f>IF(AZ$19="-","-",AZ$19*'3h Losses'!AY27)</f>
        <v>-</v>
      </c>
      <c r="BA53" s="15" t="str">
        <f>IF(BA$19="-","-",BA$19*'3h Losses'!AZ27)</f>
        <v>-</v>
      </c>
      <c r="BB53" s="15" t="str">
        <f>IF(BB$19="-","-",BB$19*'3h Losses'!BA27)</f>
        <v>-</v>
      </c>
      <c r="BC53" s="15" t="str">
        <f>IF(BC$19="-","-",BC$19*'3h Losses'!BB27)</f>
        <v>-</v>
      </c>
      <c r="BD53" s="15" t="str">
        <f>IF(BD$19="-","-",BD$19*'3h Losses'!BC27)</f>
        <v>-</v>
      </c>
      <c r="BE53" s="15" t="str">
        <f>IF(BE$19="-","-",BE$19*'3h Losses'!BD27)</f>
        <v>-</v>
      </c>
      <c r="BF53" s="15" t="str">
        <f>IF(BF$19="-","-",BF$19*'3h Losses'!BE27)</f>
        <v>-</v>
      </c>
    </row>
    <row r="54" spans="1:58" ht="12.75" customHeight="1">
      <c r="A54" s="14"/>
      <c r="B54" s="377" t="s">
        <v>250</v>
      </c>
      <c r="C54" s="374"/>
      <c r="D54" s="374"/>
      <c r="E54" s="108" t="s">
        <v>235</v>
      </c>
      <c r="F54" s="376"/>
      <c r="G54" s="28"/>
      <c r="H54" s="15">
        <f>IF(H$25="-","-",H$25*'3h Losses'!G28)</f>
        <v>0.24047603186300415</v>
      </c>
      <c r="I54" s="15">
        <f>IF(I$25="-","-",I$25*'3h Losses'!H28)</f>
        <v>0.23661966362807896</v>
      </c>
      <c r="J54" s="15">
        <f>IF(J$25="-","-",J$25*'3h Losses'!I28)</f>
        <v>0.24229853555515285</v>
      </c>
      <c r="K54" s="15">
        <f>IF(K$25="-","-",K$25*'3h Losses'!J28)</f>
        <v>0.25279579657507684</v>
      </c>
      <c r="L54" s="15">
        <f>IF(L$25="-","-",L$25*'3h Losses'!K28)</f>
        <v>0.25734612091342823</v>
      </c>
      <c r="M54" s="15">
        <f>IF(M$25="-","-",M$25*'3h Losses'!L28)</f>
        <v>0.25265370892081263</v>
      </c>
      <c r="N54" s="15">
        <f>IF(N$25="-","-",N$25*'3h Losses'!M28)</f>
        <v>0.25954785899067145</v>
      </c>
      <c r="O54" s="15">
        <f>IF(O$25="-","-",O$25*'3h Losses'!N28)</f>
        <v>0.2652549583899721</v>
      </c>
      <c r="P54" s="28"/>
      <c r="Q54" s="15">
        <f>IF(Q$25="-","-",Q$25*'3h Losses'!P28)</f>
        <v>0.2652549583899721</v>
      </c>
      <c r="R54" s="15">
        <f>IF(R$25="-","-",R$25*'3h Losses'!Q28)</f>
        <v>0.27547025149508897</v>
      </c>
      <c r="S54" s="15">
        <f>IF(S$25="-","-",S$25*'3h Losses'!R28)</f>
        <v>0.28533844390256957</v>
      </c>
      <c r="T54" s="15">
        <f>IF(T$25="-","-",T$25*'3h Losses'!S28)</f>
        <v>0.29340319674085036</v>
      </c>
      <c r="U54" s="15">
        <f>IF(U$25="-","-",U$25*'3h Losses'!T28)</f>
        <v>0.33029368168713719</v>
      </c>
      <c r="V54" s="15">
        <f>IF(V$25="-","-",V$25*'3h Losses'!U28)</f>
        <v>0.47021870891750123</v>
      </c>
      <c r="W54" s="15">
        <f>IF(W$25="-","-",W$25*'3h Losses'!V28)</f>
        <v>0.43796894008116521</v>
      </c>
      <c r="X54" s="15">
        <f>IF(X$25="-","-",X$25*'3h Losses'!W28)</f>
        <v>0.45964521266673714</v>
      </c>
      <c r="Y54" s="28"/>
      <c r="Z54" s="15">
        <f>IF(Z$25="-","-",Z$25*'3h Losses'!Y28)</f>
        <v>0.44229423063125561</v>
      </c>
      <c r="AA54" s="15">
        <f>IF(AA$25="-","-",AA$25*'3h Losses'!Z28)</f>
        <v>0.44229423063125561</v>
      </c>
      <c r="AB54" s="15">
        <f>IF(AB$25="-","-",AB$25*'3h Losses'!AA28)</f>
        <v>0.50207912475623528</v>
      </c>
      <c r="AC54" s="15">
        <f>IF(AC$25="-","-",AC$25*'3h Losses'!AB28)</f>
        <v>0.50207912475623528</v>
      </c>
      <c r="AD54" s="15">
        <f>IF(AD$25="-","-",AD$25*'3h Losses'!AC28)</f>
        <v>0.45939726810334669</v>
      </c>
      <c r="AE54" s="15">
        <f>IF(AE$25="-","-",AE$25*'3h Losses'!AD28)</f>
        <v>0.45939726810334669</v>
      </c>
      <c r="AF54" s="15">
        <f>IF(AF$25="-","-",AF$25*'3h Losses'!AE28)</f>
        <v>0.49885023941159407</v>
      </c>
      <c r="AG54" s="15">
        <f>IF(AG$25="-","-",AG$25*'3h Losses'!AF28)</f>
        <v>0.49885023941159407</v>
      </c>
      <c r="AH54" s="15">
        <f>IF(AH$25="-","-",AH$25*'3h Losses'!AG28)</f>
        <v>0.46184860941843209</v>
      </c>
      <c r="AI54" s="15">
        <f>IF(AI$25="-","-",AI$25*'3h Losses'!AH28)</f>
        <v>0.46184860941843209</v>
      </c>
      <c r="AJ54" s="15">
        <f>IF(AJ$25="-","-",AJ$25*'3h Losses'!AI28)</f>
        <v>0.47983851400183741</v>
      </c>
      <c r="AK54" s="15" t="str">
        <f>IF(AK$25="-","-",AK$25*'3h Losses'!AJ28)</f>
        <v>-</v>
      </c>
      <c r="AL54" s="15" t="str">
        <f>IF(AL$25="-","-",AL$25*'3h Losses'!AK28)</f>
        <v>-</v>
      </c>
      <c r="AM54" s="15" t="str">
        <f>IF(AM$25="-","-",AM$25*'3h Losses'!AL28)</f>
        <v>-</v>
      </c>
      <c r="AN54" s="15" t="str">
        <f>IF(AN$25="-","-",AN$25*'3h Losses'!AM28)</f>
        <v>-</v>
      </c>
      <c r="AO54" s="15" t="str">
        <f>IF(AO$25="-","-",AO$25*'3h Losses'!AN28)</f>
        <v>-</v>
      </c>
      <c r="AP54" s="15" t="str">
        <f>IF(AP$25="-","-",AP$25*'3h Losses'!AO28)</f>
        <v>-</v>
      </c>
      <c r="AQ54" s="15" t="str">
        <f>IF(AQ$25="-","-",AQ$25*'3h Losses'!AP28)</f>
        <v>-</v>
      </c>
      <c r="AR54" s="15" t="str">
        <f>IF(AR$25="-","-",AR$25*'3h Losses'!AQ28)</f>
        <v>-</v>
      </c>
      <c r="AS54" s="15" t="str">
        <f>IF(AS$25="-","-",AS$25*'3h Losses'!AR28)</f>
        <v>-</v>
      </c>
      <c r="AT54" s="15" t="str">
        <f>IF(AT$25="-","-",AT$25*'3h Losses'!AS28)</f>
        <v>-</v>
      </c>
      <c r="AU54" s="15" t="str">
        <f>IF(AU$25="-","-",AU$25*'3h Losses'!AT28)</f>
        <v>-</v>
      </c>
      <c r="AV54" s="15" t="str">
        <f>IF(AV$25="-","-",AV$25*'3h Losses'!AU28)</f>
        <v>-</v>
      </c>
      <c r="AW54" s="15" t="str">
        <f>IF(AW$25="-","-",AW$25*'3h Losses'!AV28)</f>
        <v>-</v>
      </c>
      <c r="AX54" s="15" t="str">
        <f>IF(AX$25="-","-",AX$25*'3h Losses'!AW28)</f>
        <v>-</v>
      </c>
      <c r="AY54" s="15" t="str">
        <f>IF(AY$25="-","-",AY$25*'3h Losses'!AX28)</f>
        <v>-</v>
      </c>
      <c r="AZ54" s="15" t="str">
        <f>IF(AZ$25="-","-",AZ$25*'3h Losses'!AY28)</f>
        <v>-</v>
      </c>
      <c r="BA54" s="15" t="str">
        <f>IF(BA$25="-","-",BA$25*'3h Losses'!AZ28)</f>
        <v>-</v>
      </c>
      <c r="BB54" s="15" t="str">
        <f>IF(BB$25="-","-",BB$25*'3h Losses'!BA28)</f>
        <v>-</v>
      </c>
      <c r="BC54" s="15" t="str">
        <f>IF(BC$25="-","-",BC$25*'3h Losses'!BB28)</f>
        <v>-</v>
      </c>
      <c r="BD54" s="15" t="str">
        <f>IF(BD$25="-","-",BD$25*'3h Losses'!BC28)</f>
        <v>-</v>
      </c>
      <c r="BE54" s="15" t="str">
        <f>IF(BE$25="-","-",BE$25*'3h Losses'!BD28)</f>
        <v>-</v>
      </c>
      <c r="BF54" s="15" t="str">
        <f>IF(BF$25="-","-",BF$25*'3h Losses'!BE28)</f>
        <v>-</v>
      </c>
    </row>
    <row r="55" spans="1:58">
      <c r="A55" s="14"/>
      <c r="B55" s="377"/>
      <c r="C55" s="374"/>
      <c r="D55" s="374"/>
      <c r="E55" s="108" t="s">
        <v>237</v>
      </c>
      <c r="F55" s="376"/>
      <c r="G55" s="28"/>
      <c r="H55" s="15">
        <f>IF(H$25="-","-",H$25*'3h Losses'!G29)</f>
        <v>0.23546951286413736</v>
      </c>
      <c r="I55" s="15">
        <f>IF(I$25="-","-",I$25*'3h Losses'!H29)</f>
        <v>0.23169343113712404</v>
      </c>
      <c r="J55" s="15">
        <f>IF(J$25="-","-",J$25*'3h Losses'!I29)</f>
        <v>0.23725407348441499</v>
      </c>
      <c r="K55" s="15">
        <f>IF(K$25="-","-",K$25*'3h Losses'!J29)</f>
        <v>0.24753278991041347</v>
      </c>
      <c r="L55" s="15">
        <f>IF(L$25="-","-",L$25*'3h Losses'!K29)</f>
        <v>0.25198838012880093</v>
      </c>
      <c r="M55" s="15">
        <f>IF(M$25="-","-",M$25*'3h Losses'!L29)</f>
        <v>0.24739366040767513</v>
      </c>
      <c r="N55" s="15">
        <f>IF(N$25="-","-",N$25*'3h Losses'!M29)</f>
        <v>0.25684685455205053</v>
      </c>
      <c r="O55" s="15">
        <f>IF(O$25="-","-",O$25*'3h Losses'!N29)</f>
        <v>0.26249456258950715</v>
      </c>
      <c r="P55" s="28"/>
      <c r="Q55" s="15">
        <f>IF(Q$25="-","-",Q$25*'3h Losses'!P29)</f>
        <v>0.26249456258950715</v>
      </c>
      <c r="R55" s="15">
        <f>IF(R$25="-","-",R$25*'3h Losses'!Q29)</f>
        <v>0.27066914563133254</v>
      </c>
      <c r="S55" s="15">
        <f>IF(S$25="-","-",S$25*'3h Losses'!R29)</f>
        <v>0.28038984801027672</v>
      </c>
      <c r="T55" s="15">
        <f>IF(T$25="-","-",T$25*'3h Losses'!S29)</f>
        <v>0.28865089459846849</v>
      </c>
      <c r="U55" s="15">
        <f>IF(U$25="-","-",U$25*'3h Losses'!T29)</f>
        <v>0.32495759332449947</v>
      </c>
      <c r="V55" s="15">
        <f>IF(V$25="-","-",V$25*'3h Losses'!U29)</f>
        <v>0.46275492737888446</v>
      </c>
      <c r="W55" s="15">
        <f>IF(W$25="-","-",W$25*'3h Losses'!V29)</f>
        <v>0.43100484499210207</v>
      </c>
      <c r="X55" s="15">
        <f>IF(X$25="-","-",X$25*'3h Losses'!W29)</f>
        <v>0.45077610169075133</v>
      </c>
      <c r="Y55" s="28"/>
      <c r="Z55" s="15">
        <f>IF(Z$25="-","-",Z$25*'3h Losses'!Y29)</f>
        <v>0.43364085226957488</v>
      </c>
      <c r="AA55" s="15">
        <f>IF(AA$25="-","-",AA$25*'3h Losses'!Z29)</f>
        <v>0.43364085226957488</v>
      </c>
      <c r="AB55" s="15">
        <f>IF(AB$25="-","-",AB$25*'3h Losses'!AA29)</f>
        <v>0.49515033257962066</v>
      </c>
      <c r="AC55" s="15">
        <f>IF(AC$25="-","-",AC$25*'3h Losses'!AB29)</f>
        <v>0.49515033257962066</v>
      </c>
      <c r="AD55" s="15">
        <f>IF(AD$25="-","-",AD$25*'3h Losses'!AC29)</f>
        <v>0.45300542437421509</v>
      </c>
      <c r="AE55" s="15">
        <f>IF(AE$25="-","-",AE$25*'3h Losses'!AD29)</f>
        <v>0.45300542437421509</v>
      </c>
      <c r="AF55" s="15">
        <f>IF(AF$25="-","-",AF$25*'3h Losses'!AE29)</f>
        <v>0.4904407587660049</v>
      </c>
      <c r="AG55" s="15">
        <f>IF(AG$25="-","-",AG$25*'3h Losses'!AF29)</f>
        <v>0.4904407587660049</v>
      </c>
      <c r="AH55" s="15">
        <f>IF(AH$25="-","-",AH$25*'3h Losses'!AG29)</f>
        <v>0.45414483924544463</v>
      </c>
      <c r="AI55" s="15">
        <f>IF(AI$25="-","-",AI$25*'3h Losses'!AH29)</f>
        <v>0.45414483924544463</v>
      </c>
      <c r="AJ55" s="15">
        <f>IF(AJ$25="-","-",AJ$25*'3h Losses'!AI29)</f>
        <v>0.47019258679203968</v>
      </c>
      <c r="AK55" s="15" t="str">
        <f>IF(AK$25="-","-",AK$25*'3h Losses'!AJ29)</f>
        <v>-</v>
      </c>
      <c r="AL55" s="15" t="str">
        <f>IF(AL$25="-","-",AL$25*'3h Losses'!AK29)</f>
        <v>-</v>
      </c>
      <c r="AM55" s="15" t="str">
        <f>IF(AM$25="-","-",AM$25*'3h Losses'!AL29)</f>
        <v>-</v>
      </c>
      <c r="AN55" s="15" t="str">
        <f>IF(AN$25="-","-",AN$25*'3h Losses'!AM29)</f>
        <v>-</v>
      </c>
      <c r="AO55" s="15" t="str">
        <f>IF(AO$25="-","-",AO$25*'3h Losses'!AN29)</f>
        <v>-</v>
      </c>
      <c r="AP55" s="15" t="str">
        <f>IF(AP$25="-","-",AP$25*'3h Losses'!AO29)</f>
        <v>-</v>
      </c>
      <c r="AQ55" s="15" t="str">
        <f>IF(AQ$25="-","-",AQ$25*'3h Losses'!AP29)</f>
        <v>-</v>
      </c>
      <c r="AR55" s="15" t="str">
        <f>IF(AR$25="-","-",AR$25*'3h Losses'!AQ29)</f>
        <v>-</v>
      </c>
      <c r="AS55" s="15" t="str">
        <f>IF(AS$25="-","-",AS$25*'3h Losses'!AR29)</f>
        <v>-</v>
      </c>
      <c r="AT55" s="15" t="str">
        <f>IF(AT$25="-","-",AT$25*'3h Losses'!AS29)</f>
        <v>-</v>
      </c>
      <c r="AU55" s="15" t="str">
        <f>IF(AU$25="-","-",AU$25*'3h Losses'!AT29)</f>
        <v>-</v>
      </c>
      <c r="AV55" s="15" t="str">
        <f>IF(AV$25="-","-",AV$25*'3h Losses'!AU29)</f>
        <v>-</v>
      </c>
      <c r="AW55" s="15" t="str">
        <f>IF(AW$25="-","-",AW$25*'3h Losses'!AV29)</f>
        <v>-</v>
      </c>
      <c r="AX55" s="15" t="str">
        <f>IF(AX$25="-","-",AX$25*'3h Losses'!AW29)</f>
        <v>-</v>
      </c>
      <c r="AY55" s="15" t="str">
        <f>IF(AY$25="-","-",AY$25*'3h Losses'!AX29)</f>
        <v>-</v>
      </c>
      <c r="AZ55" s="15" t="str">
        <f>IF(AZ$25="-","-",AZ$25*'3h Losses'!AY29)</f>
        <v>-</v>
      </c>
      <c r="BA55" s="15" t="str">
        <f>IF(BA$25="-","-",BA$25*'3h Losses'!AZ29)</f>
        <v>-</v>
      </c>
      <c r="BB55" s="15" t="str">
        <f>IF(BB$25="-","-",BB$25*'3h Losses'!BA29)</f>
        <v>-</v>
      </c>
      <c r="BC55" s="15" t="str">
        <f>IF(BC$25="-","-",BC$25*'3h Losses'!BB29)</f>
        <v>-</v>
      </c>
      <c r="BD55" s="15" t="str">
        <f>IF(BD$25="-","-",BD$25*'3h Losses'!BC29)</f>
        <v>-</v>
      </c>
      <c r="BE55" s="15" t="str">
        <f>IF(BE$25="-","-",BE$25*'3h Losses'!BD29)</f>
        <v>-</v>
      </c>
      <c r="BF55" s="15" t="str">
        <f>IF(BF$25="-","-",BF$25*'3h Losses'!BE29)</f>
        <v>-</v>
      </c>
    </row>
    <row r="56" spans="1:58">
      <c r="A56" s="14"/>
      <c r="B56" s="377"/>
      <c r="C56" s="374"/>
      <c r="D56" s="374"/>
      <c r="E56" s="108" t="s">
        <v>238</v>
      </c>
      <c r="F56" s="376"/>
      <c r="G56" s="28"/>
      <c r="H56" s="15">
        <f>IF(H$25="-","-",H$25*'3h Losses'!G30)</f>
        <v>0.23750321480649034</v>
      </c>
      <c r="I56" s="15">
        <f>IF(I$25="-","-",I$25*'3h Losses'!H30)</f>
        <v>0.23369451983520048</v>
      </c>
      <c r="J56" s="15">
        <f>IF(J$25="-","-",J$25*'3h Losses'!I30)</f>
        <v>0.23930318831124531</v>
      </c>
      <c r="K56" s="15">
        <f>IF(K$25="-","-",K$25*'3h Losses'!J30)</f>
        <v>0.24967067990523126</v>
      </c>
      <c r="L56" s="15">
        <f>IF(L$25="-","-",L$25*'3h Losses'!K30)</f>
        <v>0.25416475214352546</v>
      </c>
      <c r="M56" s="15">
        <f>IF(M$25="-","-",M$25*'3h Losses'!L30)</f>
        <v>0.24953034876948102</v>
      </c>
      <c r="N56" s="15">
        <f>IF(N$25="-","-",N$25*'3h Losses'!M30)</f>
        <v>0.2593570207517597</v>
      </c>
      <c r="O56" s="15">
        <f>IF(O$25="-","-",O$25*'3h Losses'!N30)</f>
        <v>0.26505992388142868</v>
      </c>
      <c r="P56" s="28"/>
      <c r="Q56" s="15">
        <f>IF(Q$25="-","-",Q$25*'3h Losses'!P30)</f>
        <v>0.26505992388142868</v>
      </c>
      <c r="R56" s="15">
        <f>IF(R$25="-","-",R$25*'3h Losses'!Q30)</f>
        <v>0.27368851910752273</v>
      </c>
      <c r="S56" s="15">
        <f>IF(S$25="-","-",S$25*'3h Losses'!R30)</f>
        <v>0.28348752885347028</v>
      </c>
      <c r="T56" s="15">
        <f>IF(T$25="-","-",T$25*'3h Losses'!S30)</f>
        <v>0.29141098834924906</v>
      </c>
      <c r="U56" s="15">
        <f>IF(U$25="-","-",U$25*'3h Losses'!T30)</f>
        <v>0.32803538150627409</v>
      </c>
      <c r="V56" s="15">
        <f>IF(V$25="-","-",V$25*'3h Losses'!U30)</f>
        <v>0.46770221092496295</v>
      </c>
      <c r="W56" s="15">
        <f>IF(W$25="-","-",W$25*'3h Losses'!V30)</f>
        <v>0.43563178488972698</v>
      </c>
      <c r="X56" s="15">
        <f>IF(X$25="-","-",X$25*'3h Losses'!W30)</f>
        <v>0.45897790134436811</v>
      </c>
      <c r="Y56" s="28"/>
      <c r="Z56" s="15">
        <f>IF(Z$25="-","-",Z$25*'3h Losses'!Y30)</f>
        <v>0.44170909680551829</v>
      </c>
      <c r="AA56" s="15">
        <f>IF(AA$25="-","-",AA$25*'3h Losses'!Z30)</f>
        <v>0.44170909680551829</v>
      </c>
      <c r="AB56" s="15">
        <f>IF(AB$25="-","-",AB$25*'3h Losses'!AA30)</f>
        <v>0.49812384659525499</v>
      </c>
      <c r="AC56" s="15">
        <f>IF(AC$25="-","-",AC$25*'3h Losses'!AB30)</f>
        <v>0.49812384659525499</v>
      </c>
      <c r="AD56" s="15">
        <f>IF(AD$25="-","-",AD$25*'3h Losses'!AC30)</f>
        <v>0.45579077696604225</v>
      </c>
      <c r="AE56" s="15">
        <f>IF(AE$25="-","-",AE$25*'3h Losses'!AD30)</f>
        <v>0.45579077696604225</v>
      </c>
      <c r="AF56" s="15">
        <f>IF(AF$25="-","-",AF$25*'3h Losses'!AE30)</f>
        <v>0.49473138348848766</v>
      </c>
      <c r="AG56" s="15">
        <f>IF(AG$25="-","-",AG$25*'3h Losses'!AF30)</f>
        <v>0.49473138348848766</v>
      </c>
      <c r="AH56" s="15">
        <f>IF(AH$25="-","-",AH$25*'3h Losses'!AG30)</f>
        <v>0.45801752605410617</v>
      </c>
      <c r="AI56" s="15">
        <f>IF(AI$25="-","-",AI$25*'3h Losses'!AH30)</f>
        <v>0.45801752605410617</v>
      </c>
      <c r="AJ56" s="15">
        <f>IF(AJ$25="-","-",AJ$25*'3h Losses'!AI30)</f>
        <v>0.47609876866562817</v>
      </c>
      <c r="AK56" s="15" t="str">
        <f>IF(AK$25="-","-",AK$25*'3h Losses'!AJ30)</f>
        <v>-</v>
      </c>
      <c r="AL56" s="15" t="str">
        <f>IF(AL$25="-","-",AL$25*'3h Losses'!AK30)</f>
        <v>-</v>
      </c>
      <c r="AM56" s="15" t="str">
        <f>IF(AM$25="-","-",AM$25*'3h Losses'!AL30)</f>
        <v>-</v>
      </c>
      <c r="AN56" s="15" t="str">
        <f>IF(AN$25="-","-",AN$25*'3h Losses'!AM30)</f>
        <v>-</v>
      </c>
      <c r="AO56" s="15" t="str">
        <f>IF(AO$25="-","-",AO$25*'3h Losses'!AN30)</f>
        <v>-</v>
      </c>
      <c r="AP56" s="15" t="str">
        <f>IF(AP$25="-","-",AP$25*'3h Losses'!AO30)</f>
        <v>-</v>
      </c>
      <c r="AQ56" s="15" t="str">
        <f>IF(AQ$25="-","-",AQ$25*'3h Losses'!AP30)</f>
        <v>-</v>
      </c>
      <c r="AR56" s="15" t="str">
        <f>IF(AR$25="-","-",AR$25*'3h Losses'!AQ30)</f>
        <v>-</v>
      </c>
      <c r="AS56" s="15" t="str">
        <f>IF(AS$25="-","-",AS$25*'3h Losses'!AR30)</f>
        <v>-</v>
      </c>
      <c r="AT56" s="15" t="str">
        <f>IF(AT$25="-","-",AT$25*'3h Losses'!AS30)</f>
        <v>-</v>
      </c>
      <c r="AU56" s="15" t="str">
        <f>IF(AU$25="-","-",AU$25*'3h Losses'!AT30)</f>
        <v>-</v>
      </c>
      <c r="AV56" s="15" t="str">
        <f>IF(AV$25="-","-",AV$25*'3h Losses'!AU30)</f>
        <v>-</v>
      </c>
      <c r="AW56" s="15" t="str">
        <f>IF(AW$25="-","-",AW$25*'3h Losses'!AV30)</f>
        <v>-</v>
      </c>
      <c r="AX56" s="15" t="str">
        <f>IF(AX$25="-","-",AX$25*'3h Losses'!AW30)</f>
        <v>-</v>
      </c>
      <c r="AY56" s="15" t="str">
        <f>IF(AY$25="-","-",AY$25*'3h Losses'!AX30)</f>
        <v>-</v>
      </c>
      <c r="AZ56" s="15" t="str">
        <f>IF(AZ$25="-","-",AZ$25*'3h Losses'!AY30)</f>
        <v>-</v>
      </c>
      <c r="BA56" s="15" t="str">
        <f>IF(BA$25="-","-",BA$25*'3h Losses'!AZ30)</f>
        <v>-</v>
      </c>
      <c r="BB56" s="15" t="str">
        <f>IF(BB$25="-","-",BB$25*'3h Losses'!BA30)</f>
        <v>-</v>
      </c>
      <c r="BC56" s="15" t="str">
        <f>IF(BC$25="-","-",BC$25*'3h Losses'!BB30)</f>
        <v>-</v>
      </c>
      <c r="BD56" s="15" t="str">
        <f>IF(BD$25="-","-",BD$25*'3h Losses'!BC30)</f>
        <v>-</v>
      </c>
      <c r="BE56" s="15" t="str">
        <f>IF(BE$25="-","-",BE$25*'3h Losses'!BD30)</f>
        <v>-</v>
      </c>
      <c r="BF56" s="15" t="str">
        <f>IF(BF$25="-","-",BF$25*'3h Losses'!BE30)</f>
        <v>-</v>
      </c>
    </row>
    <row r="57" spans="1:58">
      <c r="A57" s="14"/>
      <c r="B57" s="377"/>
      <c r="C57" s="374"/>
      <c r="D57" s="374"/>
      <c r="E57" s="108" t="s">
        <v>239</v>
      </c>
      <c r="F57" s="376"/>
      <c r="G57" s="28"/>
      <c r="H57" s="15">
        <f>IF(H$25="-","-",H$25*'3h Losses'!G31)</f>
        <v>0.24023029098574666</v>
      </c>
      <c r="I57" s="15">
        <f>IF(I$25="-","-",I$25*'3h Losses'!H31)</f>
        <v>0.23637786354818802</v>
      </c>
      <c r="J57" s="15">
        <f>IF(J$25="-","-",J$25*'3h Losses'!I31)</f>
        <v>0.24205093227334451</v>
      </c>
      <c r="K57" s="15">
        <f>IF(K$25="-","-",K$25*'3h Losses'!J31)</f>
        <v>0.25253746621118944</v>
      </c>
      <c r="L57" s="15">
        <f>IF(L$25="-","-",L$25*'3h Losses'!K31)</f>
        <v>0.25708314060299087</v>
      </c>
      <c r="M57" s="15">
        <f>IF(M$25="-","-",M$25*'3h Losses'!L31)</f>
        <v>0.25239552375536578</v>
      </c>
      <c r="N57" s="15">
        <f>IF(N$25="-","-",N$25*'3h Losses'!M31)</f>
        <v>0.26381505805507138</v>
      </c>
      <c r="O57" s="15">
        <f>IF(O$25="-","-",O$25*'3h Losses'!N31)</f>
        <v>0.26961598727563058</v>
      </c>
      <c r="P57" s="28"/>
      <c r="Q57" s="15">
        <f>IF(Q$25="-","-",Q$25*'3h Losses'!P31)</f>
        <v>0.26961598727563058</v>
      </c>
      <c r="R57" s="15">
        <f>IF(R$25="-","-",R$25*'3h Losses'!Q31)</f>
        <v>0.2792182328197107</v>
      </c>
      <c r="S57" s="15">
        <f>IF(S$25="-","-",S$25*'3h Losses'!R31)</f>
        <v>0.28921520008256441</v>
      </c>
      <c r="T57" s="15">
        <f>IF(T$25="-","-",T$25*'3h Losses'!S31)</f>
        <v>0.29950335571946063</v>
      </c>
      <c r="U57" s="15">
        <f>IF(U$25="-","-",U$25*'3h Losses'!T31)</f>
        <v>0.33713633523214503</v>
      </c>
      <c r="V57" s="15">
        <f>IF(V$25="-","-",V$25*'3h Losses'!U31)</f>
        <v>0.47890165148620456</v>
      </c>
      <c r="W57" s="15">
        <f>IF(W$25="-","-",W$25*'3h Losses'!V31)</f>
        <v>0.44602808829338031</v>
      </c>
      <c r="X57" s="15">
        <f>IF(X$25="-","-",X$25*'3h Losses'!W31)</f>
        <v>0.46990190449029184</v>
      </c>
      <c r="Y57" s="28"/>
      <c r="Z57" s="15">
        <f>IF(Z$25="-","-",Z$25*'3h Losses'!Y31)</f>
        <v>0.45227313241054801</v>
      </c>
      <c r="AA57" s="15">
        <f>IF(AA$25="-","-",AA$25*'3h Losses'!Z31)</f>
        <v>0.45227313241054801</v>
      </c>
      <c r="AB57" s="15">
        <f>IF(AB$25="-","-",AB$25*'3h Losses'!AA31)</f>
        <v>0.51055050639303878</v>
      </c>
      <c r="AC57" s="15">
        <f>IF(AC$25="-","-",AC$25*'3h Losses'!AB31)</f>
        <v>0.51055050639303878</v>
      </c>
      <c r="AD57" s="15">
        <f>IF(AD$25="-","-",AD$25*'3h Losses'!AC31)</f>
        <v>0.46721048595182302</v>
      </c>
      <c r="AE57" s="15">
        <f>IF(AE$25="-","-",AE$25*'3h Losses'!AD31)</f>
        <v>0.46721048595182302</v>
      </c>
      <c r="AF57" s="15">
        <f>IF(AF$25="-","-",AF$25*'3h Losses'!AE31)</f>
        <v>0.50435617511803654</v>
      </c>
      <c r="AG57" s="15">
        <f>IF(AG$25="-","-",AG$25*'3h Losses'!AF31)</f>
        <v>0.50435617511803654</v>
      </c>
      <c r="AH57" s="15">
        <f>IF(AH$25="-","-",AH$25*'3h Losses'!AG31)</f>
        <v>0.46701032939433262</v>
      </c>
      <c r="AI57" s="15">
        <f>IF(AI$25="-","-",AI$25*'3h Losses'!AH31)</f>
        <v>0.46701032939433262</v>
      </c>
      <c r="AJ57" s="15">
        <f>IF(AJ$25="-","-",AJ$25*'3h Losses'!AI31)</f>
        <v>0.48696359854734267</v>
      </c>
      <c r="AK57" s="15" t="str">
        <f>IF(AK$25="-","-",AK$25*'3h Losses'!AJ31)</f>
        <v>-</v>
      </c>
      <c r="AL57" s="15" t="str">
        <f>IF(AL$25="-","-",AL$25*'3h Losses'!AK31)</f>
        <v>-</v>
      </c>
      <c r="AM57" s="15" t="str">
        <f>IF(AM$25="-","-",AM$25*'3h Losses'!AL31)</f>
        <v>-</v>
      </c>
      <c r="AN57" s="15" t="str">
        <f>IF(AN$25="-","-",AN$25*'3h Losses'!AM31)</f>
        <v>-</v>
      </c>
      <c r="AO57" s="15" t="str">
        <f>IF(AO$25="-","-",AO$25*'3h Losses'!AN31)</f>
        <v>-</v>
      </c>
      <c r="AP57" s="15" t="str">
        <f>IF(AP$25="-","-",AP$25*'3h Losses'!AO31)</f>
        <v>-</v>
      </c>
      <c r="AQ57" s="15" t="str">
        <f>IF(AQ$25="-","-",AQ$25*'3h Losses'!AP31)</f>
        <v>-</v>
      </c>
      <c r="AR57" s="15" t="str">
        <f>IF(AR$25="-","-",AR$25*'3h Losses'!AQ31)</f>
        <v>-</v>
      </c>
      <c r="AS57" s="15" t="str">
        <f>IF(AS$25="-","-",AS$25*'3h Losses'!AR31)</f>
        <v>-</v>
      </c>
      <c r="AT57" s="15" t="str">
        <f>IF(AT$25="-","-",AT$25*'3h Losses'!AS31)</f>
        <v>-</v>
      </c>
      <c r="AU57" s="15" t="str">
        <f>IF(AU$25="-","-",AU$25*'3h Losses'!AT31)</f>
        <v>-</v>
      </c>
      <c r="AV57" s="15" t="str">
        <f>IF(AV$25="-","-",AV$25*'3h Losses'!AU31)</f>
        <v>-</v>
      </c>
      <c r="AW57" s="15" t="str">
        <f>IF(AW$25="-","-",AW$25*'3h Losses'!AV31)</f>
        <v>-</v>
      </c>
      <c r="AX57" s="15" t="str">
        <f>IF(AX$25="-","-",AX$25*'3h Losses'!AW31)</f>
        <v>-</v>
      </c>
      <c r="AY57" s="15" t="str">
        <f>IF(AY$25="-","-",AY$25*'3h Losses'!AX31)</f>
        <v>-</v>
      </c>
      <c r="AZ57" s="15" t="str">
        <f>IF(AZ$25="-","-",AZ$25*'3h Losses'!AY31)</f>
        <v>-</v>
      </c>
      <c r="BA57" s="15" t="str">
        <f>IF(BA$25="-","-",BA$25*'3h Losses'!AZ31)</f>
        <v>-</v>
      </c>
      <c r="BB57" s="15" t="str">
        <f>IF(BB$25="-","-",BB$25*'3h Losses'!BA31)</f>
        <v>-</v>
      </c>
      <c r="BC57" s="15" t="str">
        <f>IF(BC$25="-","-",BC$25*'3h Losses'!BB31)</f>
        <v>-</v>
      </c>
      <c r="BD57" s="15" t="str">
        <f>IF(BD$25="-","-",BD$25*'3h Losses'!BC31)</f>
        <v>-</v>
      </c>
      <c r="BE57" s="15" t="str">
        <f>IF(BE$25="-","-",BE$25*'3h Losses'!BD31)</f>
        <v>-</v>
      </c>
      <c r="BF57" s="15" t="str">
        <f>IF(BF$25="-","-",BF$25*'3h Losses'!BE31)</f>
        <v>-</v>
      </c>
    </row>
    <row r="58" spans="1:58">
      <c r="A58" s="14"/>
      <c r="B58" s="377"/>
      <c r="C58" s="374"/>
      <c r="D58" s="374"/>
      <c r="E58" s="108" t="s">
        <v>240</v>
      </c>
      <c r="F58" s="376"/>
      <c r="G58" s="28"/>
      <c r="H58" s="15">
        <f>IF(H$25="-","-",H$25*'3h Losses'!G32)</f>
        <v>0.23581861996984138</v>
      </c>
      <c r="I58" s="15">
        <f>IF(I$25="-","-",I$25*'3h Losses'!H32)</f>
        <v>0.23203693982396445</v>
      </c>
      <c r="J58" s="15">
        <f>IF(J$25="-","-",J$25*'3h Losses'!I32)</f>
        <v>0.23760582637973959</v>
      </c>
      <c r="K58" s="15">
        <f>IF(K$25="-","-",K$25*'3h Losses'!J32)</f>
        <v>0.24789978203097016</v>
      </c>
      <c r="L58" s="15">
        <f>IF(L$25="-","-",L$25*'3h Losses'!K32)</f>
        <v>0.25236197810752764</v>
      </c>
      <c r="M58" s="15">
        <f>IF(M$25="-","-",M$25*'3h Losses'!L32)</f>
        <v>0.24776044625482757</v>
      </c>
      <c r="N58" s="15">
        <f>IF(N$25="-","-",N$25*'3h Losses'!M32)</f>
        <v>0.25668134876494858</v>
      </c>
      <c r="O58" s="15">
        <f>IF(O$25="-","-",O$25*'3h Losses'!N32)</f>
        <v>0.26232541755844524</v>
      </c>
      <c r="P58" s="28"/>
      <c r="Q58" s="15">
        <f>IF(Q$25="-","-",Q$25*'3h Losses'!P32)</f>
        <v>0.26232541755844524</v>
      </c>
      <c r="R58" s="15">
        <f>IF(R$25="-","-",R$25*'3h Losses'!Q32)</f>
        <v>0.27121998546879678</v>
      </c>
      <c r="S58" s="15">
        <f>IF(S$25="-","-",S$25*'3h Losses'!R32)</f>
        <v>0.28095595839957227</v>
      </c>
      <c r="T58" s="15">
        <f>IF(T$25="-","-",T$25*'3h Losses'!S32)</f>
        <v>0.290659606568347</v>
      </c>
      <c r="U58" s="15">
        <f>IF(U$25="-","-",U$25*'3h Losses'!T32)</f>
        <v>0.32721345529450635</v>
      </c>
      <c r="V58" s="15">
        <f>IF(V$25="-","-",V$25*'3h Losses'!U32)</f>
        <v>0.46648146527569473</v>
      </c>
      <c r="W58" s="15">
        <f>IF(W$25="-","-",W$25*'3h Losses'!V32)</f>
        <v>0.43447042878170949</v>
      </c>
      <c r="X58" s="15">
        <f>IF(X$25="-","-",X$25*'3h Losses'!W32)</f>
        <v>0.45570943753697607</v>
      </c>
      <c r="Y58" s="28"/>
      <c r="Z58" s="15">
        <f>IF(Z$25="-","-",Z$25*'3h Losses'!Y32)</f>
        <v>0.43843758714051911</v>
      </c>
      <c r="AA58" s="15">
        <f>IF(AA$25="-","-",AA$25*'3h Losses'!Z32)</f>
        <v>0.43843758714051911</v>
      </c>
      <c r="AB58" s="15">
        <f>IF(AB$25="-","-",AB$25*'3h Losses'!AA32)</f>
        <v>0.49537765162639691</v>
      </c>
      <c r="AC58" s="15">
        <f>IF(AC$25="-","-",AC$25*'3h Losses'!AB32)</f>
        <v>0.49537765162639691</v>
      </c>
      <c r="AD58" s="15">
        <f>IF(AD$25="-","-",AD$25*'3h Losses'!AC32)</f>
        <v>0.45322710030915292</v>
      </c>
      <c r="AE58" s="15">
        <f>IF(AE$25="-","-",AE$25*'3h Losses'!AD32)</f>
        <v>0.45322710030915292</v>
      </c>
      <c r="AF58" s="15">
        <f>IF(AF$25="-","-",AF$25*'3h Losses'!AE32)</f>
        <v>0.49151721545029398</v>
      </c>
      <c r="AG58" s="15">
        <f>IF(AG$25="-","-",AG$25*'3h Losses'!AF32)</f>
        <v>0.49151721545029398</v>
      </c>
      <c r="AH58" s="15">
        <f>IF(AH$25="-","-",AH$25*'3h Losses'!AG32)</f>
        <v>0.45513597515439774</v>
      </c>
      <c r="AI58" s="15">
        <f>IF(AI$25="-","-",AI$25*'3h Losses'!AH32)</f>
        <v>0.45513597515439774</v>
      </c>
      <c r="AJ58" s="15">
        <f>IF(AJ$25="-","-",AJ$25*'3h Losses'!AI32)</f>
        <v>0.47040897492478306</v>
      </c>
      <c r="AK58" s="15" t="str">
        <f>IF(AK$25="-","-",AK$25*'3h Losses'!AJ32)</f>
        <v>-</v>
      </c>
      <c r="AL58" s="15" t="str">
        <f>IF(AL$25="-","-",AL$25*'3h Losses'!AK32)</f>
        <v>-</v>
      </c>
      <c r="AM58" s="15" t="str">
        <f>IF(AM$25="-","-",AM$25*'3h Losses'!AL32)</f>
        <v>-</v>
      </c>
      <c r="AN58" s="15" t="str">
        <f>IF(AN$25="-","-",AN$25*'3h Losses'!AM32)</f>
        <v>-</v>
      </c>
      <c r="AO58" s="15" t="str">
        <f>IF(AO$25="-","-",AO$25*'3h Losses'!AN32)</f>
        <v>-</v>
      </c>
      <c r="AP58" s="15" t="str">
        <f>IF(AP$25="-","-",AP$25*'3h Losses'!AO32)</f>
        <v>-</v>
      </c>
      <c r="AQ58" s="15" t="str">
        <f>IF(AQ$25="-","-",AQ$25*'3h Losses'!AP32)</f>
        <v>-</v>
      </c>
      <c r="AR58" s="15" t="str">
        <f>IF(AR$25="-","-",AR$25*'3h Losses'!AQ32)</f>
        <v>-</v>
      </c>
      <c r="AS58" s="15" t="str">
        <f>IF(AS$25="-","-",AS$25*'3h Losses'!AR32)</f>
        <v>-</v>
      </c>
      <c r="AT58" s="15" t="str">
        <f>IF(AT$25="-","-",AT$25*'3h Losses'!AS32)</f>
        <v>-</v>
      </c>
      <c r="AU58" s="15" t="str">
        <f>IF(AU$25="-","-",AU$25*'3h Losses'!AT32)</f>
        <v>-</v>
      </c>
      <c r="AV58" s="15" t="str">
        <f>IF(AV$25="-","-",AV$25*'3h Losses'!AU32)</f>
        <v>-</v>
      </c>
      <c r="AW58" s="15" t="str">
        <f>IF(AW$25="-","-",AW$25*'3h Losses'!AV32)</f>
        <v>-</v>
      </c>
      <c r="AX58" s="15" t="str">
        <f>IF(AX$25="-","-",AX$25*'3h Losses'!AW32)</f>
        <v>-</v>
      </c>
      <c r="AY58" s="15" t="str">
        <f>IF(AY$25="-","-",AY$25*'3h Losses'!AX32)</f>
        <v>-</v>
      </c>
      <c r="AZ58" s="15" t="str">
        <f>IF(AZ$25="-","-",AZ$25*'3h Losses'!AY32)</f>
        <v>-</v>
      </c>
      <c r="BA58" s="15" t="str">
        <f>IF(BA$25="-","-",BA$25*'3h Losses'!AZ32)</f>
        <v>-</v>
      </c>
      <c r="BB58" s="15" t="str">
        <f>IF(BB$25="-","-",BB$25*'3h Losses'!BA32)</f>
        <v>-</v>
      </c>
      <c r="BC58" s="15" t="str">
        <f>IF(BC$25="-","-",BC$25*'3h Losses'!BB32)</f>
        <v>-</v>
      </c>
      <c r="BD58" s="15" t="str">
        <f>IF(BD$25="-","-",BD$25*'3h Losses'!BC32)</f>
        <v>-</v>
      </c>
      <c r="BE58" s="15" t="str">
        <f>IF(BE$25="-","-",BE$25*'3h Losses'!BD32)</f>
        <v>-</v>
      </c>
      <c r="BF58" s="15" t="str">
        <f>IF(BF$25="-","-",BF$25*'3h Losses'!BE32)</f>
        <v>-</v>
      </c>
    </row>
    <row r="59" spans="1:58">
      <c r="A59" s="14"/>
      <c r="B59" s="377"/>
      <c r="C59" s="374"/>
      <c r="D59" s="374"/>
      <c r="E59" s="108" t="s">
        <v>241</v>
      </c>
      <c r="F59" s="376"/>
      <c r="G59" s="28"/>
      <c r="H59" s="15">
        <f>IF(H$25="-","-",H$25*'3h Losses'!G33)</f>
        <v>0.23751690268161504</v>
      </c>
      <c r="I59" s="15">
        <f>IF(I$25="-","-",I$25*'3h Losses'!H33)</f>
        <v>0.23370798820617575</v>
      </c>
      <c r="J59" s="15">
        <f>IF(J$25="-","-",J$25*'3h Losses'!I33)</f>
        <v>0.23931697992312395</v>
      </c>
      <c r="K59" s="15">
        <f>IF(K$25="-","-",K$25*'3h Losses'!J33)</f>
        <v>0.24968506902030754</v>
      </c>
      <c r="L59" s="15">
        <f>IF(L$25="-","-",L$25*'3h Losses'!K33)</f>
        <v>0.25417940026267311</v>
      </c>
      <c r="M59" s="15">
        <f>IF(M$25="-","-",M$25*'3h Losses'!L33)</f>
        <v>0.24954472979694017</v>
      </c>
      <c r="N59" s="15">
        <f>IF(N$25="-","-",N$25*'3h Losses'!M33)</f>
        <v>0.25804039297103276</v>
      </c>
      <c r="O59" s="15">
        <f>IF(O$25="-","-",O$25*'3h Losses'!N33)</f>
        <v>0.26371434527195781</v>
      </c>
      <c r="P59" s="28"/>
      <c r="Q59" s="15">
        <f>IF(Q$25="-","-",Q$25*'3h Losses'!P33)</f>
        <v>0.26371434527195781</v>
      </c>
      <c r="R59" s="15">
        <f>IF(R$25="-","-",R$25*'3h Losses'!Q33)</f>
        <v>0.27134957797137532</v>
      </c>
      <c r="S59" s="15">
        <f>IF(S$25="-","-",S$25*'3h Losses'!R33)</f>
        <v>0.28109141778709279</v>
      </c>
      <c r="T59" s="15">
        <f>IF(T$25="-","-",T$25*'3h Losses'!S33)</f>
        <v>0.28858019620892683</v>
      </c>
      <c r="U59" s="15">
        <f>IF(U$25="-","-",U$25*'3h Losses'!T33)</f>
        <v>0.32487716459991889</v>
      </c>
      <c r="V59" s="15">
        <f>IF(V$25="-","-",V$25*'3h Losses'!U33)</f>
        <v>0.46294101035392143</v>
      </c>
      <c r="W59" s="15">
        <f>IF(W$25="-","-",W$25*'3h Losses'!V33)</f>
        <v>0.43117655087400847</v>
      </c>
      <c r="X59" s="15">
        <f>IF(X$25="-","-",X$25*'3h Losses'!W33)</f>
        <v>0.45154017046545114</v>
      </c>
      <c r="Y59" s="28"/>
      <c r="Z59" s="15">
        <f>IF(Z$25="-","-",Z$25*'3h Losses'!Y33)</f>
        <v>0.43441148706032678</v>
      </c>
      <c r="AA59" s="15">
        <f>IF(AA$25="-","-",AA$25*'3h Losses'!Z33)</f>
        <v>0.43441148706032678</v>
      </c>
      <c r="AB59" s="15">
        <f>IF(AB$25="-","-",AB$25*'3h Losses'!AA33)</f>
        <v>0.49307252128832785</v>
      </c>
      <c r="AC59" s="15">
        <f>IF(AC$25="-","-",AC$25*'3h Losses'!AB33)</f>
        <v>0.49307252128832785</v>
      </c>
      <c r="AD59" s="15">
        <f>IF(AD$25="-","-",AD$25*'3h Losses'!AC33)</f>
        <v>0.45111882003213843</v>
      </c>
      <c r="AE59" s="15">
        <f>IF(AE$25="-","-",AE$25*'3h Losses'!AD33)</f>
        <v>0.45111882003213843</v>
      </c>
      <c r="AF59" s="15">
        <f>IF(AF$25="-","-",AF$25*'3h Losses'!AE33)</f>
        <v>0.48839824974683038</v>
      </c>
      <c r="AG59" s="15">
        <f>IF(AG$25="-","-",AG$25*'3h Losses'!AF33)</f>
        <v>0.48839824974683038</v>
      </c>
      <c r="AH59" s="15">
        <f>IF(AH$25="-","-",AH$25*'3h Losses'!AG33)</f>
        <v>0.44730726649718572</v>
      </c>
      <c r="AI59" s="15">
        <f>IF(AI$25="-","-",AI$25*'3h Losses'!AH33)</f>
        <v>0.44730726649718572</v>
      </c>
      <c r="AJ59" s="15">
        <f>IF(AJ$25="-","-",AJ$25*'3h Losses'!AI33)</f>
        <v>0.47113745019699899</v>
      </c>
      <c r="AK59" s="15" t="str">
        <f>IF(AK$25="-","-",AK$25*'3h Losses'!AJ33)</f>
        <v>-</v>
      </c>
      <c r="AL59" s="15" t="str">
        <f>IF(AL$25="-","-",AL$25*'3h Losses'!AK33)</f>
        <v>-</v>
      </c>
      <c r="AM59" s="15" t="str">
        <f>IF(AM$25="-","-",AM$25*'3h Losses'!AL33)</f>
        <v>-</v>
      </c>
      <c r="AN59" s="15" t="str">
        <f>IF(AN$25="-","-",AN$25*'3h Losses'!AM33)</f>
        <v>-</v>
      </c>
      <c r="AO59" s="15" t="str">
        <f>IF(AO$25="-","-",AO$25*'3h Losses'!AN33)</f>
        <v>-</v>
      </c>
      <c r="AP59" s="15" t="str">
        <f>IF(AP$25="-","-",AP$25*'3h Losses'!AO33)</f>
        <v>-</v>
      </c>
      <c r="AQ59" s="15" t="str">
        <f>IF(AQ$25="-","-",AQ$25*'3h Losses'!AP33)</f>
        <v>-</v>
      </c>
      <c r="AR59" s="15" t="str">
        <f>IF(AR$25="-","-",AR$25*'3h Losses'!AQ33)</f>
        <v>-</v>
      </c>
      <c r="AS59" s="15" t="str">
        <f>IF(AS$25="-","-",AS$25*'3h Losses'!AR33)</f>
        <v>-</v>
      </c>
      <c r="AT59" s="15" t="str">
        <f>IF(AT$25="-","-",AT$25*'3h Losses'!AS33)</f>
        <v>-</v>
      </c>
      <c r="AU59" s="15" t="str">
        <f>IF(AU$25="-","-",AU$25*'3h Losses'!AT33)</f>
        <v>-</v>
      </c>
      <c r="AV59" s="15" t="str">
        <f>IF(AV$25="-","-",AV$25*'3h Losses'!AU33)</f>
        <v>-</v>
      </c>
      <c r="AW59" s="15" t="str">
        <f>IF(AW$25="-","-",AW$25*'3h Losses'!AV33)</f>
        <v>-</v>
      </c>
      <c r="AX59" s="15" t="str">
        <f>IF(AX$25="-","-",AX$25*'3h Losses'!AW33)</f>
        <v>-</v>
      </c>
      <c r="AY59" s="15" t="str">
        <f>IF(AY$25="-","-",AY$25*'3h Losses'!AX33)</f>
        <v>-</v>
      </c>
      <c r="AZ59" s="15" t="str">
        <f>IF(AZ$25="-","-",AZ$25*'3h Losses'!AY33)</f>
        <v>-</v>
      </c>
      <c r="BA59" s="15" t="str">
        <f>IF(BA$25="-","-",BA$25*'3h Losses'!AZ33)</f>
        <v>-</v>
      </c>
      <c r="BB59" s="15" t="str">
        <f>IF(BB$25="-","-",BB$25*'3h Losses'!BA33)</f>
        <v>-</v>
      </c>
      <c r="BC59" s="15" t="str">
        <f>IF(BC$25="-","-",BC$25*'3h Losses'!BB33)</f>
        <v>-</v>
      </c>
      <c r="BD59" s="15" t="str">
        <f>IF(BD$25="-","-",BD$25*'3h Losses'!BC33)</f>
        <v>-</v>
      </c>
      <c r="BE59" s="15" t="str">
        <f>IF(BE$25="-","-",BE$25*'3h Losses'!BD33)</f>
        <v>-</v>
      </c>
      <c r="BF59" s="15" t="str">
        <f>IF(BF$25="-","-",BF$25*'3h Losses'!BE33)</f>
        <v>-</v>
      </c>
    </row>
    <row r="60" spans="1:58">
      <c r="A60" s="14"/>
      <c r="B60" s="377"/>
      <c r="C60" s="374"/>
      <c r="D60" s="374"/>
      <c r="E60" s="108" t="s">
        <v>242</v>
      </c>
      <c r="F60" s="376"/>
      <c r="G60" s="28"/>
      <c r="H60" s="15">
        <f>IF(H$25="-","-",H$25*'3h Losses'!G34)</f>
        <v>0.23881946514113728</v>
      </c>
      <c r="I60" s="15">
        <f>IF(I$25="-","-",I$25*'3h Losses'!H34)</f>
        <v>0.23498966226175189</v>
      </c>
      <c r="J60" s="15">
        <f>IF(J$25="-","-",J$25*'3h Losses'!I34)</f>
        <v>0.24062941415603392</v>
      </c>
      <c r="K60" s="15">
        <f>IF(K$25="-","-",K$25*'3h Losses'!J34)</f>
        <v>0.2510543627166178</v>
      </c>
      <c r="L60" s="15">
        <f>IF(L$25="-","-",L$25*'3h Losses'!K34)</f>
        <v>0.25557334124551695</v>
      </c>
      <c r="M60" s="15">
        <f>IF(M$25="-","-",M$25*'3h Losses'!L34)</f>
        <v>0.250913253861271</v>
      </c>
      <c r="N60" s="15">
        <f>IF(N$25="-","-",N$25*'3h Losses'!M34)</f>
        <v>0.26163260934554033</v>
      </c>
      <c r="O60" s="15">
        <f>IF(O$25="-","-",O$25*'3h Losses'!N34)</f>
        <v>0.26738554952944327</v>
      </c>
      <c r="P60" s="28"/>
      <c r="Q60" s="15">
        <f>IF(Q$25="-","-",Q$25*'3h Losses'!P34)</f>
        <v>0.26738554952944327</v>
      </c>
      <c r="R60" s="15">
        <f>IF(R$25="-","-",R$25*'3h Losses'!Q34)</f>
        <v>0.27645168940514331</v>
      </c>
      <c r="S60" s="15">
        <f>IF(S$25="-","-",S$25*'3h Losses'!R34)</f>
        <v>0.28637228394025899</v>
      </c>
      <c r="T60" s="15">
        <f>IF(T$25="-","-",T$25*'3h Losses'!S34)</f>
        <v>0.29418261936454654</v>
      </c>
      <c r="U60" s="15">
        <f>IF(U$25="-","-",U$25*'3h Losses'!T34)</f>
        <v>0.33116821110093425</v>
      </c>
      <c r="V60" s="15">
        <f>IF(V$25="-","-",V$25*'3h Losses'!U34)</f>
        <v>0.46882309528245236</v>
      </c>
      <c r="W60" s="15">
        <f>IF(W$25="-","-",W$25*'3h Losses'!V34)</f>
        <v>0.43665360712765489</v>
      </c>
      <c r="X60" s="15">
        <f>IF(X$25="-","-",X$25*'3h Losses'!W34)</f>
        <v>0.45668398649629099</v>
      </c>
      <c r="Y60" s="28"/>
      <c r="Z60" s="15">
        <f>IF(Z$25="-","-",Z$25*'3h Losses'!Y34)</f>
        <v>0.43866989505907505</v>
      </c>
      <c r="AA60" s="15">
        <f>IF(AA$25="-","-",AA$25*'3h Losses'!Z34)</f>
        <v>0.43866989505907505</v>
      </c>
      <c r="AB60" s="15">
        <f>IF(AB$25="-","-",AB$25*'3h Losses'!AA34)</f>
        <v>0.49287874510797991</v>
      </c>
      <c r="AC60" s="15">
        <f>IF(AC$25="-","-",AC$25*'3h Losses'!AB34)</f>
        <v>0.49287874510797991</v>
      </c>
      <c r="AD60" s="15">
        <f>IF(AD$25="-","-",AD$25*'3h Losses'!AC34)</f>
        <v>0.4509146257639553</v>
      </c>
      <c r="AE60" s="15">
        <f>IF(AE$25="-","-",AE$25*'3h Losses'!AD34)</f>
        <v>0.4509146257639553</v>
      </c>
      <c r="AF60" s="15">
        <f>IF(AF$25="-","-",AF$25*'3h Losses'!AE34)</f>
        <v>0.4881771813303501</v>
      </c>
      <c r="AG60" s="15">
        <f>IF(AG$25="-","-",AG$25*'3h Losses'!AF34)</f>
        <v>0.4881771813303501</v>
      </c>
      <c r="AH60" s="15">
        <f>IF(AH$25="-","-",AH$25*'3h Losses'!AG34)</f>
        <v>0.46296579062460069</v>
      </c>
      <c r="AI60" s="15">
        <f>IF(AI$25="-","-",AI$25*'3h Losses'!AH34)</f>
        <v>0.46296579062460069</v>
      </c>
      <c r="AJ60" s="15">
        <f>IF(AJ$25="-","-",AJ$25*'3h Losses'!AI34)</f>
        <v>0.47850153554458225</v>
      </c>
      <c r="AK60" s="15" t="str">
        <f>IF(AK$25="-","-",AK$25*'3h Losses'!AJ34)</f>
        <v>-</v>
      </c>
      <c r="AL60" s="15" t="str">
        <f>IF(AL$25="-","-",AL$25*'3h Losses'!AK34)</f>
        <v>-</v>
      </c>
      <c r="AM60" s="15" t="str">
        <f>IF(AM$25="-","-",AM$25*'3h Losses'!AL34)</f>
        <v>-</v>
      </c>
      <c r="AN60" s="15" t="str">
        <f>IF(AN$25="-","-",AN$25*'3h Losses'!AM34)</f>
        <v>-</v>
      </c>
      <c r="AO60" s="15" t="str">
        <f>IF(AO$25="-","-",AO$25*'3h Losses'!AN34)</f>
        <v>-</v>
      </c>
      <c r="AP60" s="15" t="str">
        <f>IF(AP$25="-","-",AP$25*'3h Losses'!AO34)</f>
        <v>-</v>
      </c>
      <c r="AQ60" s="15" t="str">
        <f>IF(AQ$25="-","-",AQ$25*'3h Losses'!AP34)</f>
        <v>-</v>
      </c>
      <c r="AR60" s="15" t="str">
        <f>IF(AR$25="-","-",AR$25*'3h Losses'!AQ34)</f>
        <v>-</v>
      </c>
      <c r="AS60" s="15" t="str">
        <f>IF(AS$25="-","-",AS$25*'3h Losses'!AR34)</f>
        <v>-</v>
      </c>
      <c r="AT60" s="15" t="str">
        <f>IF(AT$25="-","-",AT$25*'3h Losses'!AS34)</f>
        <v>-</v>
      </c>
      <c r="AU60" s="15" t="str">
        <f>IF(AU$25="-","-",AU$25*'3h Losses'!AT34)</f>
        <v>-</v>
      </c>
      <c r="AV60" s="15" t="str">
        <f>IF(AV$25="-","-",AV$25*'3h Losses'!AU34)</f>
        <v>-</v>
      </c>
      <c r="AW60" s="15" t="str">
        <f>IF(AW$25="-","-",AW$25*'3h Losses'!AV34)</f>
        <v>-</v>
      </c>
      <c r="AX60" s="15" t="str">
        <f>IF(AX$25="-","-",AX$25*'3h Losses'!AW34)</f>
        <v>-</v>
      </c>
      <c r="AY60" s="15" t="str">
        <f>IF(AY$25="-","-",AY$25*'3h Losses'!AX34)</f>
        <v>-</v>
      </c>
      <c r="AZ60" s="15" t="str">
        <f>IF(AZ$25="-","-",AZ$25*'3h Losses'!AY34)</f>
        <v>-</v>
      </c>
      <c r="BA60" s="15" t="str">
        <f>IF(BA$25="-","-",BA$25*'3h Losses'!AZ34)</f>
        <v>-</v>
      </c>
      <c r="BB60" s="15" t="str">
        <f>IF(BB$25="-","-",BB$25*'3h Losses'!BA34)</f>
        <v>-</v>
      </c>
      <c r="BC60" s="15" t="str">
        <f>IF(BC$25="-","-",BC$25*'3h Losses'!BB34)</f>
        <v>-</v>
      </c>
      <c r="BD60" s="15" t="str">
        <f>IF(BD$25="-","-",BD$25*'3h Losses'!BC34)</f>
        <v>-</v>
      </c>
      <c r="BE60" s="15" t="str">
        <f>IF(BE$25="-","-",BE$25*'3h Losses'!BD34)</f>
        <v>-</v>
      </c>
      <c r="BF60" s="15" t="str">
        <f>IF(BF$25="-","-",BF$25*'3h Losses'!BE34)</f>
        <v>-</v>
      </c>
    </row>
    <row r="61" spans="1:58">
      <c r="A61" s="14"/>
      <c r="B61" s="377"/>
      <c r="C61" s="374"/>
      <c r="D61" s="374"/>
      <c r="E61" s="108" t="s">
        <v>243</v>
      </c>
      <c r="F61" s="376"/>
      <c r="G61" s="28"/>
      <c r="H61" s="15">
        <f>IF(H$25="-","-",H$25*'3h Losses'!G35)</f>
        <v>0.23484900091505895</v>
      </c>
      <c r="I61" s="15">
        <f>IF(I$25="-","-",I$25*'3h Losses'!H35)</f>
        <v>0.23108286996173097</v>
      </c>
      <c r="J61" s="15">
        <f>IF(J$25="-","-",J$25*'3h Losses'!I35)</f>
        <v>0.2366288588408125</v>
      </c>
      <c r="K61" s="15">
        <f>IF(K$25="-","-",K$25*'3h Losses'!J35)</f>
        <v>0.24688048867591458</v>
      </c>
      <c r="L61" s="15">
        <f>IF(L$25="-","-",L$25*'3h Losses'!K35)</f>
        <v>0.25132433747208105</v>
      </c>
      <c r="M61" s="15">
        <f>IF(M$25="-","-",M$25*'3h Losses'!L35)</f>
        <v>0.24674172580883055</v>
      </c>
      <c r="N61" s="15">
        <f>IF(N$25="-","-",N$25*'3h Losses'!M35)</f>
        <v>0.25637684109288833</v>
      </c>
      <c r="O61" s="15">
        <f>IF(O$25="-","-",O$25*'3h Losses'!N35)</f>
        <v>0.26201421418271381</v>
      </c>
      <c r="P61" s="28"/>
      <c r="Q61" s="15">
        <f>IF(Q$25="-","-",Q$25*'3h Losses'!P35)</f>
        <v>0.26201421418271381</v>
      </c>
      <c r="R61" s="15">
        <f>IF(R$25="-","-",R$25*'3h Losses'!Q35)</f>
        <v>0.270898230238864</v>
      </c>
      <c r="S61" s="15">
        <f>IF(S$25="-","-",S$25*'3h Losses'!R35)</f>
        <v>0.2817783241164053</v>
      </c>
      <c r="T61" s="15">
        <f>IF(T$25="-","-",T$25*'3h Losses'!S35)</f>
        <v>0.29008027898241351</v>
      </c>
      <c r="U61" s="15">
        <f>IF(U$25="-","-",U$25*'3h Losses'!T35)</f>
        <v>0.32765964490846555</v>
      </c>
      <c r="V61" s="15">
        <f>IF(V$25="-","-",V$25*'3h Losses'!U35)</f>
        <v>0.46711756132108251</v>
      </c>
      <c r="W61" s="15">
        <f>IF(W$25="-","-",W$25*'3h Losses'!V35)</f>
        <v>0.4342926266874842</v>
      </c>
      <c r="X61" s="15">
        <f>IF(X$25="-","-",X$25*'3h Losses'!W35)</f>
        <v>0.45421470205238235</v>
      </c>
      <c r="Y61" s="28"/>
      <c r="Z61" s="15">
        <f>IF(Z$25="-","-",Z$25*'3h Losses'!Y35)</f>
        <v>0.43679821699485022</v>
      </c>
      <c r="AA61" s="15">
        <f>IF(AA$25="-","-",AA$25*'3h Losses'!Z35)</f>
        <v>0.43679821699485022</v>
      </c>
      <c r="AB61" s="15">
        <f>IF(AB$25="-","-",AB$25*'3h Losses'!AA35)</f>
        <v>0.49498645987518664</v>
      </c>
      <c r="AC61" s="15">
        <f>IF(AC$25="-","-",AC$25*'3h Losses'!AB35)</f>
        <v>0.49498645987518664</v>
      </c>
      <c r="AD61" s="15">
        <f>IF(AD$25="-","-",AD$25*'3h Losses'!AC35)</f>
        <v>0.45285263021507755</v>
      </c>
      <c r="AE61" s="15">
        <f>IF(AE$25="-","-",AE$25*'3h Losses'!AD35)</f>
        <v>0.45285263021507755</v>
      </c>
      <c r="AF61" s="15">
        <f>IF(AF$25="-","-",AF$25*'3h Losses'!AE35)</f>
        <v>0.49027533804627305</v>
      </c>
      <c r="AG61" s="15">
        <f>IF(AG$25="-","-",AG$25*'3h Losses'!AF35)</f>
        <v>0.49027533804627305</v>
      </c>
      <c r="AH61" s="15">
        <f>IF(AH$25="-","-",AH$25*'3h Losses'!AG35)</f>
        <v>0.45361883932397423</v>
      </c>
      <c r="AI61" s="15">
        <f>IF(AI$25="-","-",AI$25*'3h Losses'!AH35)</f>
        <v>0.45361883932397423</v>
      </c>
      <c r="AJ61" s="15">
        <f>IF(AJ$25="-","-",AJ$25*'3h Losses'!AI35)</f>
        <v>0.46884092856112419</v>
      </c>
      <c r="AK61" s="15" t="str">
        <f>IF(AK$25="-","-",AK$25*'3h Losses'!AJ35)</f>
        <v>-</v>
      </c>
      <c r="AL61" s="15" t="str">
        <f>IF(AL$25="-","-",AL$25*'3h Losses'!AK35)</f>
        <v>-</v>
      </c>
      <c r="AM61" s="15" t="str">
        <f>IF(AM$25="-","-",AM$25*'3h Losses'!AL35)</f>
        <v>-</v>
      </c>
      <c r="AN61" s="15" t="str">
        <f>IF(AN$25="-","-",AN$25*'3h Losses'!AM35)</f>
        <v>-</v>
      </c>
      <c r="AO61" s="15" t="str">
        <f>IF(AO$25="-","-",AO$25*'3h Losses'!AN35)</f>
        <v>-</v>
      </c>
      <c r="AP61" s="15" t="str">
        <f>IF(AP$25="-","-",AP$25*'3h Losses'!AO35)</f>
        <v>-</v>
      </c>
      <c r="AQ61" s="15" t="str">
        <f>IF(AQ$25="-","-",AQ$25*'3h Losses'!AP35)</f>
        <v>-</v>
      </c>
      <c r="AR61" s="15" t="str">
        <f>IF(AR$25="-","-",AR$25*'3h Losses'!AQ35)</f>
        <v>-</v>
      </c>
      <c r="AS61" s="15" t="str">
        <f>IF(AS$25="-","-",AS$25*'3h Losses'!AR35)</f>
        <v>-</v>
      </c>
      <c r="AT61" s="15" t="str">
        <f>IF(AT$25="-","-",AT$25*'3h Losses'!AS35)</f>
        <v>-</v>
      </c>
      <c r="AU61" s="15" t="str">
        <f>IF(AU$25="-","-",AU$25*'3h Losses'!AT35)</f>
        <v>-</v>
      </c>
      <c r="AV61" s="15" t="str">
        <f>IF(AV$25="-","-",AV$25*'3h Losses'!AU35)</f>
        <v>-</v>
      </c>
      <c r="AW61" s="15" t="str">
        <f>IF(AW$25="-","-",AW$25*'3h Losses'!AV35)</f>
        <v>-</v>
      </c>
      <c r="AX61" s="15" t="str">
        <f>IF(AX$25="-","-",AX$25*'3h Losses'!AW35)</f>
        <v>-</v>
      </c>
      <c r="AY61" s="15" t="str">
        <f>IF(AY$25="-","-",AY$25*'3h Losses'!AX35)</f>
        <v>-</v>
      </c>
      <c r="AZ61" s="15" t="str">
        <f>IF(AZ$25="-","-",AZ$25*'3h Losses'!AY35)</f>
        <v>-</v>
      </c>
      <c r="BA61" s="15" t="str">
        <f>IF(BA$25="-","-",BA$25*'3h Losses'!AZ35)</f>
        <v>-</v>
      </c>
      <c r="BB61" s="15" t="str">
        <f>IF(BB$25="-","-",BB$25*'3h Losses'!BA35)</f>
        <v>-</v>
      </c>
      <c r="BC61" s="15" t="str">
        <f>IF(BC$25="-","-",BC$25*'3h Losses'!BB35)</f>
        <v>-</v>
      </c>
      <c r="BD61" s="15" t="str">
        <f>IF(BD$25="-","-",BD$25*'3h Losses'!BC35)</f>
        <v>-</v>
      </c>
      <c r="BE61" s="15" t="str">
        <f>IF(BE$25="-","-",BE$25*'3h Losses'!BD35)</f>
        <v>-</v>
      </c>
      <c r="BF61" s="15" t="str">
        <f>IF(BF$25="-","-",BF$25*'3h Losses'!BE35)</f>
        <v>-</v>
      </c>
    </row>
    <row r="62" spans="1:58">
      <c r="A62" s="14"/>
      <c r="B62" s="377"/>
      <c r="C62" s="374"/>
      <c r="D62" s="374"/>
      <c r="E62" s="108" t="s">
        <v>244</v>
      </c>
      <c r="F62" s="376"/>
      <c r="G62" s="28"/>
      <c r="H62" s="15">
        <f>IF(H$25="-","-",H$25*'3h Losses'!G36)</f>
        <v>0.23706212238647048</v>
      </c>
      <c r="I62" s="15">
        <f>IF(I$25="-","-",I$25*'3h Losses'!H36)</f>
        <v>0.23326050094672576</v>
      </c>
      <c r="J62" s="15">
        <f>IF(J$25="-","-",J$25*'3h Losses'!I36)</f>
        <v>0.23885875296944717</v>
      </c>
      <c r="K62" s="15">
        <f>IF(K$25="-","-",K$25*'3h Losses'!J36)</f>
        <v>0.24920698999477203</v>
      </c>
      <c r="L62" s="15">
        <f>IF(L$25="-","-",L$25*'3h Losses'!K36)</f>
        <v>0.25369271581467795</v>
      </c>
      <c r="M62" s="15">
        <f>IF(M$25="-","-",M$25*'3h Losses'!L36)</f>
        <v>0.24906691948286352</v>
      </c>
      <c r="N62" s="15">
        <f>IF(N$25="-","-",N$25*'3h Losses'!M36)</f>
        <v>0.25771301152790904</v>
      </c>
      <c r="O62" s="15">
        <f>IF(O$25="-","-",O$25*'3h Losses'!N36)</f>
        <v>0.26337976516248923</v>
      </c>
      <c r="P62" s="28"/>
      <c r="Q62" s="15">
        <f>IF(Q$25="-","-",Q$25*'3h Losses'!P36)</f>
        <v>0.26337976516248923</v>
      </c>
      <c r="R62" s="15">
        <f>IF(R$25="-","-",R$25*'3h Losses'!Q36)</f>
        <v>0.2726044942541615</v>
      </c>
      <c r="S62" s="15">
        <f>IF(S$25="-","-",S$25*'3h Losses'!R36)</f>
        <v>0.28237458687424005</v>
      </c>
      <c r="T62" s="15">
        <f>IF(T$25="-","-",T$25*'3h Losses'!S36)</f>
        <v>0.29133156467137383</v>
      </c>
      <c r="U62" s="15">
        <f>IF(U$25="-","-",U$25*'3h Losses'!T36)</f>
        <v>0.32795848624504487</v>
      </c>
      <c r="V62" s="15">
        <f>IF(V$25="-","-",V$25*'3h Losses'!U36)</f>
        <v>0.46710478259388144</v>
      </c>
      <c r="W62" s="15">
        <f>IF(W$25="-","-",W$25*'3h Losses'!V36)</f>
        <v>0.43506752722721925</v>
      </c>
      <c r="X62" s="15">
        <f>IF(X$25="-","-",X$25*'3h Losses'!W36)</f>
        <v>0.45739625422872648</v>
      </c>
      <c r="Y62" s="28"/>
      <c r="Z62" s="15">
        <f>IF(Z$25="-","-",Z$25*'3h Losses'!Y36)</f>
        <v>0.44013826426420088</v>
      </c>
      <c r="AA62" s="15">
        <f>IF(AA$25="-","-",AA$25*'3h Losses'!Z36)</f>
        <v>0.44013826426420088</v>
      </c>
      <c r="AB62" s="15">
        <f>IF(AB$25="-","-",AB$25*'3h Losses'!AA36)</f>
        <v>0.49741070956181244</v>
      </c>
      <c r="AC62" s="15">
        <f>IF(AC$25="-","-",AC$25*'3h Losses'!AB36)</f>
        <v>0.49741070956181244</v>
      </c>
      <c r="AD62" s="15">
        <f>IF(AD$25="-","-",AD$25*'3h Losses'!AC36)</f>
        <v>0.45512077031298026</v>
      </c>
      <c r="AE62" s="15">
        <f>IF(AE$25="-","-",AE$25*'3h Losses'!AD36)</f>
        <v>0.45512077031298026</v>
      </c>
      <c r="AF62" s="15">
        <f>IF(AF$25="-","-",AF$25*'3h Losses'!AE36)</f>
        <v>0.49213271121516189</v>
      </c>
      <c r="AG62" s="15">
        <f>IF(AG$25="-","-",AG$25*'3h Losses'!AF36)</f>
        <v>0.49213271121516189</v>
      </c>
      <c r="AH62" s="15">
        <f>IF(AH$25="-","-",AH$25*'3h Losses'!AG36)</f>
        <v>0.45564935012643709</v>
      </c>
      <c r="AI62" s="15">
        <f>IF(AI$25="-","-",AI$25*'3h Losses'!AH36)</f>
        <v>0.45564935012643709</v>
      </c>
      <c r="AJ62" s="15">
        <f>IF(AJ$25="-","-",AJ$25*'3h Losses'!AI36)</f>
        <v>0.47355214394036249</v>
      </c>
      <c r="AK62" s="15" t="str">
        <f>IF(AK$25="-","-",AK$25*'3h Losses'!AJ36)</f>
        <v>-</v>
      </c>
      <c r="AL62" s="15" t="str">
        <f>IF(AL$25="-","-",AL$25*'3h Losses'!AK36)</f>
        <v>-</v>
      </c>
      <c r="AM62" s="15" t="str">
        <f>IF(AM$25="-","-",AM$25*'3h Losses'!AL36)</f>
        <v>-</v>
      </c>
      <c r="AN62" s="15" t="str">
        <f>IF(AN$25="-","-",AN$25*'3h Losses'!AM36)</f>
        <v>-</v>
      </c>
      <c r="AO62" s="15" t="str">
        <f>IF(AO$25="-","-",AO$25*'3h Losses'!AN36)</f>
        <v>-</v>
      </c>
      <c r="AP62" s="15" t="str">
        <f>IF(AP$25="-","-",AP$25*'3h Losses'!AO36)</f>
        <v>-</v>
      </c>
      <c r="AQ62" s="15" t="str">
        <f>IF(AQ$25="-","-",AQ$25*'3h Losses'!AP36)</f>
        <v>-</v>
      </c>
      <c r="AR62" s="15" t="str">
        <f>IF(AR$25="-","-",AR$25*'3h Losses'!AQ36)</f>
        <v>-</v>
      </c>
      <c r="AS62" s="15" t="str">
        <f>IF(AS$25="-","-",AS$25*'3h Losses'!AR36)</f>
        <v>-</v>
      </c>
      <c r="AT62" s="15" t="str">
        <f>IF(AT$25="-","-",AT$25*'3h Losses'!AS36)</f>
        <v>-</v>
      </c>
      <c r="AU62" s="15" t="str">
        <f>IF(AU$25="-","-",AU$25*'3h Losses'!AT36)</f>
        <v>-</v>
      </c>
      <c r="AV62" s="15" t="str">
        <f>IF(AV$25="-","-",AV$25*'3h Losses'!AU36)</f>
        <v>-</v>
      </c>
      <c r="AW62" s="15" t="str">
        <f>IF(AW$25="-","-",AW$25*'3h Losses'!AV36)</f>
        <v>-</v>
      </c>
      <c r="AX62" s="15" t="str">
        <f>IF(AX$25="-","-",AX$25*'3h Losses'!AW36)</f>
        <v>-</v>
      </c>
      <c r="AY62" s="15" t="str">
        <f>IF(AY$25="-","-",AY$25*'3h Losses'!AX36)</f>
        <v>-</v>
      </c>
      <c r="AZ62" s="15" t="str">
        <f>IF(AZ$25="-","-",AZ$25*'3h Losses'!AY36)</f>
        <v>-</v>
      </c>
      <c r="BA62" s="15" t="str">
        <f>IF(BA$25="-","-",BA$25*'3h Losses'!AZ36)</f>
        <v>-</v>
      </c>
      <c r="BB62" s="15" t="str">
        <f>IF(BB$25="-","-",BB$25*'3h Losses'!BA36)</f>
        <v>-</v>
      </c>
      <c r="BC62" s="15" t="str">
        <f>IF(BC$25="-","-",BC$25*'3h Losses'!BB36)</f>
        <v>-</v>
      </c>
      <c r="BD62" s="15" t="str">
        <f>IF(BD$25="-","-",BD$25*'3h Losses'!BC36)</f>
        <v>-</v>
      </c>
      <c r="BE62" s="15" t="str">
        <f>IF(BE$25="-","-",BE$25*'3h Losses'!BD36)</f>
        <v>-</v>
      </c>
      <c r="BF62" s="15" t="str">
        <f>IF(BF$25="-","-",BF$25*'3h Losses'!BE36)</f>
        <v>-</v>
      </c>
    </row>
    <row r="63" spans="1:58">
      <c r="A63" s="14"/>
      <c r="B63" s="377"/>
      <c r="C63" s="374"/>
      <c r="D63" s="374"/>
      <c r="E63" s="108" t="s">
        <v>245</v>
      </c>
      <c r="F63" s="376"/>
      <c r="G63" s="28"/>
      <c r="H63" s="15">
        <f>IF(H$25="-","-",H$25*'3h Losses'!G37)</f>
        <v>0.23616755728785857</v>
      </c>
      <c r="I63" s="15">
        <f>IF(I$25="-","-",I$25*'3h Losses'!H37)</f>
        <v>0.23238028144590017</v>
      </c>
      <c r="J63" s="15">
        <f>IF(J$25="-","-",J$25*'3h Losses'!I37)</f>
        <v>0.23795740820060179</v>
      </c>
      <c r="K63" s="15">
        <f>IF(K$25="-","-",K$25*'3h Losses'!J37)</f>
        <v>0.24826659566549147</v>
      </c>
      <c r="L63" s="15">
        <f>IF(L$25="-","-",L$25*'3h Losses'!K37)</f>
        <v>0.25273539438747034</v>
      </c>
      <c r="M63" s="15">
        <f>IF(M$25="-","-",M$25*'3h Losses'!L37)</f>
        <v>0.24812705371626534</v>
      </c>
      <c r="N63" s="15">
        <f>IF(N$25="-","-",N$25*'3h Losses'!M37)</f>
        <v>0.25652991549922577</v>
      </c>
      <c r="O63" s="15">
        <f>IF(O$25="-","-",O$25*'3h Losses'!N37)</f>
        <v>0.26217065448409599</v>
      </c>
      <c r="P63" s="28"/>
      <c r="Q63" s="15">
        <f>IF(Q$25="-","-",Q$25*'3h Losses'!P37)</f>
        <v>0.26217065448409599</v>
      </c>
      <c r="R63" s="15">
        <f>IF(R$25="-","-",R$25*'3h Losses'!Q37)</f>
        <v>0.2710599749018956</v>
      </c>
      <c r="S63" s="15">
        <f>IF(S$25="-","-",S$25*'3h Losses'!R37)</f>
        <v>0.28079623394505815</v>
      </c>
      <c r="T63" s="15">
        <f>IF(T$25="-","-",T$25*'3h Losses'!S37)</f>
        <v>0.28816527680267096</v>
      </c>
      <c r="U63" s="15">
        <f>IF(U$25="-","-",U$25*'3h Losses'!T37)</f>
        <v>0.32441680334945766</v>
      </c>
      <c r="V63" s="15">
        <f>IF(V$25="-","-",V$25*'3h Losses'!U37)</f>
        <v>0.46249450729434205</v>
      </c>
      <c r="W63" s="15">
        <f>IF(W$25="-","-",W$25*'3h Losses'!V37)</f>
        <v>0.43076784560141251</v>
      </c>
      <c r="X63" s="15">
        <f>IF(X$25="-","-",X$25*'3h Losses'!W37)</f>
        <v>0.45529731532635193</v>
      </c>
      <c r="Y63" s="28"/>
      <c r="Z63" s="15">
        <f>IF(Z$25="-","-",Z$25*'3h Losses'!Y37)</f>
        <v>0.43795319964660451</v>
      </c>
      <c r="AA63" s="15">
        <f>IF(AA$25="-","-",AA$25*'3h Losses'!Z37)</f>
        <v>0.43795319964660451</v>
      </c>
      <c r="AB63" s="15">
        <f>IF(AB$25="-","-",AB$25*'3h Losses'!AA37)</f>
        <v>0.49483035653525842</v>
      </c>
      <c r="AC63" s="15">
        <f>IF(AC$25="-","-",AC$25*'3h Losses'!AB37)</f>
        <v>0.49483035653525842</v>
      </c>
      <c r="AD63" s="15">
        <f>IF(AD$25="-","-",AD$25*'3h Losses'!AC37)</f>
        <v>0.45268181730945678</v>
      </c>
      <c r="AE63" s="15">
        <f>IF(AE$25="-","-",AE$25*'3h Losses'!AD37)</f>
        <v>0.45268181730945678</v>
      </c>
      <c r="AF63" s="15">
        <f>IF(AF$25="-","-",AF$25*'3h Losses'!AE37)</f>
        <v>0.49199113828018048</v>
      </c>
      <c r="AG63" s="15">
        <f>IF(AG$25="-","-",AG$25*'3h Losses'!AF37)</f>
        <v>0.49199113828018048</v>
      </c>
      <c r="AH63" s="15">
        <f>IF(AH$25="-","-",AH$25*'3h Losses'!AG37)</f>
        <v>0.45558980455487313</v>
      </c>
      <c r="AI63" s="15">
        <f>IF(AI$25="-","-",AI$25*'3h Losses'!AH37)</f>
        <v>0.45558980455487313</v>
      </c>
      <c r="AJ63" s="15">
        <f>IF(AJ$25="-","-",AJ$25*'3h Losses'!AI37)</f>
        <v>0.47087803348029705</v>
      </c>
      <c r="AK63" s="15" t="str">
        <f>IF(AK$25="-","-",AK$25*'3h Losses'!AJ37)</f>
        <v>-</v>
      </c>
      <c r="AL63" s="15" t="str">
        <f>IF(AL$25="-","-",AL$25*'3h Losses'!AK37)</f>
        <v>-</v>
      </c>
      <c r="AM63" s="15" t="str">
        <f>IF(AM$25="-","-",AM$25*'3h Losses'!AL37)</f>
        <v>-</v>
      </c>
      <c r="AN63" s="15" t="str">
        <f>IF(AN$25="-","-",AN$25*'3h Losses'!AM37)</f>
        <v>-</v>
      </c>
      <c r="AO63" s="15" t="str">
        <f>IF(AO$25="-","-",AO$25*'3h Losses'!AN37)</f>
        <v>-</v>
      </c>
      <c r="AP63" s="15" t="str">
        <f>IF(AP$25="-","-",AP$25*'3h Losses'!AO37)</f>
        <v>-</v>
      </c>
      <c r="AQ63" s="15" t="str">
        <f>IF(AQ$25="-","-",AQ$25*'3h Losses'!AP37)</f>
        <v>-</v>
      </c>
      <c r="AR63" s="15" t="str">
        <f>IF(AR$25="-","-",AR$25*'3h Losses'!AQ37)</f>
        <v>-</v>
      </c>
      <c r="AS63" s="15" t="str">
        <f>IF(AS$25="-","-",AS$25*'3h Losses'!AR37)</f>
        <v>-</v>
      </c>
      <c r="AT63" s="15" t="str">
        <f>IF(AT$25="-","-",AT$25*'3h Losses'!AS37)</f>
        <v>-</v>
      </c>
      <c r="AU63" s="15" t="str">
        <f>IF(AU$25="-","-",AU$25*'3h Losses'!AT37)</f>
        <v>-</v>
      </c>
      <c r="AV63" s="15" t="str">
        <f>IF(AV$25="-","-",AV$25*'3h Losses'!AU37)</f>
        <v>-</v>
      </c>
      <c r="AW63" s="15" t="str">
        <f>IF(AW$25="-","-",AW$25*'3h Losses'!AV37)</f>
        <v>-</v>
      </c>
      <c r="AX63" s="15" t="str">
        <f>IF(AX$25="-","-",AX$25*'3h Losses'!AW37)</f>
        <v>-</v>
      </c>
      <c r="AY63" s="15" t="str">
        <f>IF(AY$25="-","-",AY$25*'3h Losses'!AX37)</f>
        <v>-</v>
      </c>
      <c r="AZ63" s="15" t="str">
        <f>IF(AZ$25="-","-",AZ$25*'3h Losses'!AY37)</f>
        <v>-</v>
      </c>
      <c r="BA63" s="15" t="str">
        <f>IF(BA$25="-","-",BA$25*'3h Losses'!AZ37)</f>
        <v>-</v>
      </c>
      <c r="BB63" s="15" t="str">
        <f>IF(BB$25="-","-",BB$25*'3h Losses'!BA37)</f>
        <v>-</v>
      </c>
      <c r="BC63" s="15" t="str">
        <f>IF(BC$25="-","-",BC$25*'3h Losses'!BB37)</f>
        <v>-</v>
      </c>
      <c r="BD63" s="15" t="str">
        <f>IF(BD$25="-","-",BD$25*'3h Losses'!BC37)</f>
        <v>-</v>
      </c>
      <c r="BE63" s="15" t="str">
        <f>IF(BE$25="-","-",BE$25*'3h Losses'!BD37)</f>
        <v>-</v>
      </c>
      <c r="BF63" s="15" t="str">
        <f>IF(BF$25="-","-",BF$25*'3h Losses'!BE37)</f>
        <v>-</v>
      </c>
    </row>
    <row r="64" spans="1:58">
      <c r="A64" s="14"/>
      <c r="B64" s="377"/>
      <c r="C64" s="374"/>
      <c r="D64" s="374"/>
      <c r="E64" s="108" t="s">
        <v>246</v>
      </c>
      <c r="F64" s="376"/>
      <c r="G64" s="28"/>
      <c r="H64" s="15">
        <f>IF(H$25="-","-",H$25*'3h Losses'!G38)</f>
        <v>0.23243659539828693</v>
      </c>
      <c r="I64" s="15">
        <f>IF(I$25="-","-",I$25*'3h Losses'!H38)</f>
        <v>0.22870915072871273</v>
      </c>
      <c r="J64" s="15">
        <f>IF(J$25="-","-",J$25*'3h Losses'!I38)</f>
        <v>0.23419817034620183</v>
      </c>
      <c r="K64" s="15">
        <f>IF(K$25="-","-",K$25*'3h Losses'!J38)</f>
        <v>0.24434449384287477</v>
      </c>
      <c r="L64" s="15">
        <f>IF(L$25="-","-",L$25*'3h Losses'!K38)</f>
        <v>0.24874269473204655</v>
      </c>
      <c r="M64" s="15">
        <f>IF(M$25="-","-",M$25*'3h Losses'!L38)</f>
        <v>0.24420715636957471</v>
      </c>
      <c r="N64" s="15">
        <f>IF(N$25="-","-",N$25*'3h Losses'!M38)</f>
        <v>0.25353859055751321</v>
      </c>
      <c r="O64" s="15">
        <f>IF(O$25="-","-",O$25*'3h Losses'!N38)</f>
        <v>0.2591135544331441</v>
      </c>
      <c r="P64" s="28"/>
      <c r="Q64" s="15">
        <f>IF(Q$25="-","-",Q$25*'3h Losses'!P38)</f>
        <v>0.2591135544331441</v>
      </c>
      <c r="R64" s="15">
        <f>IF(R$25="-","-",R$25*'3h Losses'!Q38)</f>
        <v>0.26938575535567505</v>
      </c>
      <c r="S64" s="15">
        <f>IF(S$25="-","-",S$25*'3h Losses'!R38)</f>
        <v>0.27906549438865802</v>
      </c>
      <c r="T64" s="15">
        <f>IF(T$25="-","-",T$25*'3h Losses'!S38)</f>
        <v>0.28728752192161272</v>
      </c>
      <c r="U64" s="15">
        <f>IF(U$25="-","-",U$25*'3h Losses'!T38)</f>
        <v>0.32342628809569557</v>
      </c>
      <c r="V64" s="15">
        <f>IF(V$25="-","-",V$25*'3h Losses'!U38)</f>
        <v>0.45968668060245504</v>
      </c>
      <c r="W64" s="15">
        <f>IF(W$25="-","-",W$25*'3h Losses'!V38)</f>
        <v>0.42815323965160573</v>
      </c>
      <c r="X64" s="15">
        <f>IF(X$25="-","-",X$25*'3h Losses'!W38)</f>
        <v>0.4477936861706357</v>
      </c>
      <c r="Y64" s="28"/>
      <c r="Z64" s="15">
        <f>IF(Z$25="-","-",Z$25*'3h Losses'!Y38)</f>
        <v>0.43072853387832333</v>
      </c>
      <c r="AA64" s="15">
        <f>IF(AA$25="-","-",AA$25*'3h Losses'!Z38)</f>
        <v>0.43072853387832333</v>
      </c>
      <c r="AB64" s="15">
        <f>IF(AB$25="-","-",AB$25*'3h Losses'!AA38)</f>
        <v>0.48621587288087192</v>
      </c>
      <c r="AC64" s="15">
        <f>IF(AC$25="-","-",AC$25*'3h Losses'!AB38)</f>
        <v>0.48621587288087192</v>
      </c>
      <c r="AD64" s="15">
        <f>IF(AD$25="-","-",AD$25*'3h Losses'!AC38)</f>
        <v>0.44479626212895218</v>
      </c>
      <c r="AE64" s="15">
        <f>IF(AE$25="-","-",AE$25*'3h Losses'!AD38)</f>
        <v>0.44479626212895218</v>
      </c>
      <c r="AF64" s="15">
        <f>IF(AF$25="-","-",AF$25*'3h Losses'!AE38)</f>
        <v>0.48155321008827845</v>
      </c>
      <c r="AG64" s="15">
        <f>IF(AG$25="-","-",AG$25*'3h Losses'!AF38)</f>
        <v>0.48155321008827845</v>
      </c>
      <c r="AH64" s="15">
        <f>IF(AH$25="-","-",AH$25*'3h Losses'!AG38)</f>
        <v>0.44593626804543152</v>
      </c>
      <c r="AI64" s="15">
        <f>IF(AI$25="-","-",AI$25*'3h Losses'!AH38)</f>
        <v>0.44593626804543152</v>
      </c>
      <c r="AJ64" s="15">
        <f>IF(AJ$25="-","-",AJ$25*'3h Losses'!AI38)</f>
        <v>0.46268712635500647</v>
      </c>
      <c r="AK64" s="15" t="str">
        <f>IF(AK$25="-","-",AK$25*'3h Losses'!AJ38)</f>
        <v>-</v>
      </c>
      <c r="AL64" s="15" t="str">
        <f>IF(AL$25="-","-",AL$25*'3h Losses'!AK38)</f>
        <v>-</v>
      </c>
      <c r="AM64" s="15" t="str">
        <f>IF(AM$25="-","-",AM$25*'3h Losses'!AL38)</f>
        <v>-</v>
      </c>
      <c r="AN64" s="15" t="str">
        <f>IF(AN$25="-","-",AN$25*'3h Losses'!AM38)</f>
        <v>-</v>
      </c>
      <c r="AO64" s="15" t="str">
        <f>IF(AO$25="-","-",AO$25*'3h Losses'!AN38)</f>
        <v>-</v>
      </c>
      <c r="AP64" s="15" t="str">
        <f>IF(AP$25="-","-",AP$25*'3h Losses'!AO38)</f>
        <v>-</v>
      </c>
      <c r="AQ64" s="15" t="str">
        <f>IF(AQ$25="-","-",AQ$25*'3h Losses'!AP38)</f>
        <v>-</v>
      </c>
      <c r="AR64" s="15" t="str">
        <f>IF(AR$25="-","-",AR$25*'3h Losses'!AQ38)</f>
        <v>-</v>
      </c>
      <c r="AS64" s="15" t="str">
        <f>IF(AS$25="-","-",AS$25*'3h Losses'!AR38)</f>
        <v>-</v>
      </c>
      <c r="AT64" s="15" t="str">
        <f>IF(AT$25="-","-",AT$25*'3h Losses'!AS38)</f>
        <v>-</v>
      </c>
      <c r="AU64" s="15" t="str">
        <f>IF(AU$25="-","-",AU$25*'3h Losses'!AT38)</f>
        <v>-</v>
      </c>
      <c r="AV64" s="15" t="str">
        <f>IF(AV$25="-","-",AV$25*'3h Losses'!AU38)</f>
        <v>-</v>
      </c>
      <c r="AW64" s="15" t="str">
        <f>IF(AW$25="-","-",AW$25*'3h Losses'!AV38)</f>
        <v>-</v>
      </c>
      <c r="AX64" s="15" t="str">
        <f>IF(AX$25="-","-",AX$25*'3h Losses'!AW38)</f>
        <v>-</v>
      </c>
      <c r="AY64" s="15" t="str">
        <f>IF(AY$25="-","-",AY$25*'3h Losses'!AX38)</f>
        <v>-</v>
      </c>
      <c r="AZ64" s="15" t="str">
        <f>IF(AZ$25="-","-",AZ$25*'3h Losses'!AY38)</f>
        <v>-</v>
      </c>
      <c r="BA64" s="15" t="str">
        <f>IF(BA$25="-","-",BA$25*'3h Losses'!AZ38)</f>
        <v>-</v>
      </c>
      <c r="BB64" s="15" t="str">
        <f>IF(BB$25="-","-",BB$25*'3h Losses'!BA38)</f>
        <v>-</v>
      </c>
      <c r="BC64" s="15" t="str">
        <f>IF(BC$25="-","-",BC$25*'3h Losses'!BB38)</f>
        <v>-</v>
      </c>
      <c r="BD64" s="15" t="str">
        <f>IF(BD$25="-","-",BD$25*'3h Losses'!BC38)</f>
        <v>-</v>
      </c>
      <c r="BE64" s="15" t="str">
        <f>IF(BE$25="-","-",BE$25*'3h Losses'!BD38)</f>
        <v>-</v>
      </c>
      <c r="BF64" s="15" t="str">
        <f>IF(BF$25="-","-",BF$25*'3h Losses'!BE38)</f>
        <v>-</v>
      </c>
    </row>
    <row r="65" spans="1:58">
      <c r="A65" s="14"/>
      <c r="B65" s="377"/>
      <c r="C65" s="374"/>
      <c r="D65" s="374"/>
      <c r="E65" s="108" t="s">
        <v>247</v>
      </c>
      <c r="F65" s="376"/>
      <c r="G65" s="28"/>
      <c r="H65" s="15">
        <f>IF(H$25="-","-",H$25*'3h Losses'!G39)</f>
        <v>0.24049028895665642</v>
      </c>
      <c r="I65" s="15">
        <f>IF(I$25="-","-",I$25*'3h Losses'!H39)</f>
        <v>0.2366336920893696</v>
      </c>
      <c r="J65" s="15">
        <f>IF(J$25="-","-",J$25*'3h Losses'!I39)</f>
        <v>0.24231290069951444</v>
      </c>
      <c r="K65" s="15">
        <f>IF(K$25="-","-",K$25*'3h Losses'!J39)</f>
        <v>0.25281078407016622</v>
      </c>
      <c r="L65" s="15">
        <f>IF(L$25="-","-",L$25*'3h Losses'!K39)</f>
        <v>0.25736137818342925</v>
      </c>
      <c r="M65" s="15">
        <f>IF(M$25="-","-",M$25*'3h Losses'!L39)</f>
        <v>0.25266868799195652</v>
      </c>
      <c r="N65" s="15">
        <f>IF(N$25="-","-",N$25*'3h Losses'!M39)</f>
        <v>0.26025365716272586</v>
      </c>
      <c r="O65" s="15">
        <f>IF(O$25="-","-",O$25*'3h Losses'!N39)</f>
        <v>0.26597627609025315</v>
      </c>
      <c r="P65" s="28"/>
      <c r="Q65" s="15">
        <f>IF(Q$25="-","-",Q$25*'3h Losses'!P39)</f>
        <v>0.26597627609025315</v>
      </c>
      <c r="R65" s="15">
        <f>IF(R$25="-","-",R$25*'3h Losses'!Q39)</f>
        <v>0.27490807058108635</v>
      </c>
      <c r="S65" s="15">
        <f>IF(S$25="-","-",S$25*'3h Losses'!R39)</f>
        <v>0.28476718966720344</v>
      </c>
      <c r="T65" s="15">
        <f>IF(T$25="-","-",T$25*'3h Losses'!S39)</f>
        <v>0.29470619444540397</v>
      </c>
      <c r="U65" s="15">
        <f>IF(U$25="-","-",U$25*'3h Losses'!T39)</f>
        <v>0.33175691939879814</v>
      </c>
      <c r="V65" s="15">
        <f>IF(V$25="-","-",V$25*'3h Losses'!U39)</f>
        <v>0.47349402094597154</v>
      </c>
      <c r="W65" s="15">
        <f>IF(W$25="-","-",W$25*'3h Losses'!V39)</f>
        <v>0.44099947114063509</v>
      </c>
      <c r="X65" s="15">
        <f>IF(X$25="-","-",X$25*'3h Losses'!W39)</f>
        <v>0.46271158252300559</v>
      </c>
      <c r="Y65" s="28"/>
      <c r="Z65" s="15">
        <f>IF(Z$25="-","-",Z$25*'3h Losses'!Y39)</f>
        <v>0.44524816415103691</v>
      </c>
      <c r="AA65" s="15">
        <f>IF(AA$25="-","-",AA$25*'3h Losses'!Z39)</f>
        <v>0.44524816415103691</v>
      </c>
      <c r="AB65" s="15">
        <f>IF(AB$25="-","-",AB$25*'3h Losses'!AA39)</f>
        <v>0.50307272099235822</v>
      </c>
      <c r="AC65" s="15">
        <f>IF(AC$25="-","-",AC$25*'3h Losses'!AB39)</f>
        <v>0.50307272099235822</v>
      </c>
      <c r="AD65" s="15">
        <f>IF(AD$25="-","-",AD$25*'3h Losses'!AC39)</f>
        <v>0.46030768426491059</v>
      </c>
      <c r="AE65" s="15">
        <f>IF(AE$25="-","-",AE$25*'3h Losses'!AD39)</f>
        <v>0.46030768426491059</v>
      </c>
      <c r="AF65" s="15">
        <f>IF(AF$25="-","-",AF$25*'3h Losses'!AE39)</f>
        <v>0.49834646074837424</v>
      </c>
      <c r="AG65" s="15">
        <f>IF(AG$25="-","-",AG$25*'3h Losses'!AF39)</f>
        <v>0.49834646074837424</v>
      </c>
      <c r="AH65" s="15">
        <f>IF(AH$25="-","-",AH$25*'3h Losses'!AG39)</f>
        <v>0.46579649567955633</v>
      </c>
      <c r="AI65" s="15">
        <f>IF(AI$25="-","-",AI$25*'3h Losses'!AH39)</f>
        <v>0.46579649567955633</v>
      </c>
      <c r="AJ65" s="15">
        <f>IF(AJ$25="-","-",AJ$25*'3h Losses'!AI39)</f>
        <v>0.48522888017492216</v>
      </c>
      <c r="AK65" s="15" t="str">
        <f>IF(AK$25="-","-",AK$25*'3h Losses'!AJ39)</f>
        <v>-</v>
      </c>
      <c r="AL65" s="15" t="str">
        <f>IF(AL$25="-","-",AL$25*'3h Losses'!AK39)</f>
        <v>-</v>
      </c>
      <c r="AM65" s="15" t="str">
        <f>IF(AM$25="-","-",AM$25*'3h Losses'!AL39)</f>
        <v>-</v>
      </c>
      <c r="AN65" s="15" t="str">
        <f>IF(AN$25="-","-",AN$25*'3h Losses'!AM39)</f>
        <v>-</v>
      </c>
      <c r="AO65" s="15" t="str">
        <f>IF(AO$25="-","-",AO$25*'3h Losses'!AN39)</f>
        <v>-</v>
      </c>
      <c r="AP65" s="15" t="str">
        <f>IF(AP$25="-","-",AP$25*'3h Losses'!AO39)</f>
        <v>-</v>
      </c>
      <c r="AQ65" s="15" t="str">
        <f>IF(AQ$25="-","-",AQ$25*'3h Losses'!AP39)</f>
        <v>-</v>
      </c>
      <c r="AR65" s="15" t="str">
        <f>IF(AR$25="-","-",AR$25*'3h Losses'!AQ39)</f>
        <v>-</v>
      </c>
      <c r="AS65" s="15" t="str">
        <f>IF(AS$25="-","-",AS$25*'3h Losses'!AR39)</f>
        <v>-</v>
      </c>
      <c r="AT65" s="15" t="str">
        <f>IF(AT$25="-","-",AT$25*'3h Losses'!AS39)</f>
        <v>-</v>
      </c>
      <c r="AU65" s="15" t="str">
        <f>IF(AU$25="-","-",AU$25*'3h Losses'!AT39)</f>
        <v>-</v>
      </c>
      <c r="AV65" s="15" t="str">
        <f>IF(AV$25="-","-",AV$25*'3h Losses'!AU39)</f>
        <v>-</v>
      </c>
      <c r="AW65" s="15" t="str">
        <f>IF(AW$25="-","-",AW$25*'3h Losses'!AV39)</f>
        <v>-</v>
      </c>
      <c r="AX65" s="15" t="str">
        <f>IF(AX$25="-","-",AX$25*'3h Losses'!AW39)</f>
        <v>-</v>
      </c>
      <c r="AY65" s="15" t="str">
        <f>IF(AY$25="-","-",AY$25*'3h Losses'!AX39)</f>
        <v>-</v>
      </c>
      <c r="AZ65" s="15" t="str">
        <f>IF(AZ$25="-","-",AZ$25*'3h Losses'!AY39)</f>
        <v>-</v>
      </c>
      <c r="BA65" s="15" t="str">
        <f>IF(BA$25="-","-",BA$25*'3h Losses'!AZ39)</f>
        <v>-</v>
      </c>
      <c r="BB65" s="15" t="str">
        <f>IF(BB$25="-","-",BB$25*'3h Losses'!BA39)</f>
        <v>-</v>
      </c>
      <c r="BC65" s="15" t="str">
        <f>IF(BC$25="-","-",BC$25*'3h Losses'!BB39)</f>
        <v>-</v>
      </c>
      <c r="BD65" s="15" t="str">
        <f>IF(BD$25="-","-",BD$25*'3h Losses'!BC39)</f>
        <v>-</v>
      </c>
      <c r="BE65" s="15" t="str">
        <f>IF(BE$25="-","-",BE$25*'3h Losses'!BD39)</f>
        <v>-</v>
      </c>
      <c r="BF65" s="15" t="str">
        <f>IF(BF$25="-","-",BF$25*'3h Losses'!BE39)</f>
        <v>-</v>
      </c>
    </row>
    <row r="66" spans="1:58">
      <c r="A66" s="14"/>
      <c r="B66" s="377"/>
      <c r="C66" s="374"/>
      <c r="D66" s="374"/>
      <c r="E66" s="108" t="s">
        <v>248</v>
      </c>
      <c r="F66" s="376"/>
      <c r="G66" s="28"/>
      <c r="H66" s="15">
        <f>IF(H$25="-","-",H$25*'3h Losses'!G40)</f>
        <v>0.23890290236514852</v>
      </c>
      <c r="I66" s="15">
        <f>IF(I$25="-","-",I$25*'3h Losses'!H40)</f>
        <v>0.23507176145361999</v>
      </c>
      <c r="J66" s="15">
        <f>IF(J$25="-","-",J$25*'3h Losses'!I40)</f>
        <v>0.24071348372850687</v>
      </c>
      <c r="K66" s="15">
        <f>IF(K$25="-","-",K$25*'3h Losses'!J40)</f>
        <v>0.25114207449123638</v>
      </c>
      <c r="L66" s="15">
        <f>IF(L$25="-","-",L$25*'3h Losses'!K40)</f>
        <v>0.25566263183207866</v>
      </c>
      <c r="M66" s="15">
        <f>IF(M$25="-","-",M$25*'3h Losses'!L40)</f>
        <v>0.25100091633617627</v>
      </c>
      <c r="N66" s="15">
        <f>IF(N$25="-","-",N$25*'3h Losses'!M40)</f>
        <v>0.26271887660396215</v>
      </c>
      <c r="O66" s="15">
        <f>IF(O$25="-","-",O$25*'3h Losses'!N40)</f>
        <v>0.26849570230648245</v>
      </c>
      <c r="P66" s="28"/>
      <c r="Q66" s="15">
        <f>IF(Q$25="-","-",Q$25*'3h Losses'!P40)</f>
        <v>0.26849570230648245</v>
      </c>
      <c r="R66" s="15">
        <f>IF(R$25="-","-",R$25*'3h Losses'!Q40)</f>
        <v>0.27754097352191653</v>
      </c>
      <c r="S66" s="15">
        <f>IF(S$25="-","-",S$25*'3h Losses'!R40)</f>
        <v>0.28748435411015266</v>
      </c>
      <c r="T66" s="15">
        <f>IF(T$25="-","-",T$25*'3h Losses'!S40)</f>
        <v>0.29611408640493242</v>
      </c>
      <c r="U66" s="15">
        <f>IF(U$25="-","-",U$25*'3h Losses'!T40)</f>
        <v>0.33333203960624824</v>
      </c>
      <c r="V66" s="15">
        <f>IF(V$25="-","-",V$25*'3h Losses'!U40)</f>
        <v>0.475621086248736</v>
      </c>
      <c r="W66" s="15">
        <f>IF(W$25="-","-",W$25*'3h Losses'!V40)</f>
        <v>0.44297395998486522</v>
      </c>
      <c r="X66" s="15">
        <f>IF(X$25="-","-",X$25*'3h Losses'!W40)</f>
        <v>0.46584220925025033</v>
      </c>
      <c r="Y66" s="28"/>
      <c r="Z66" s="15">
        <f>IF(Z$25="-","-",Z$25*'3h Losses'!Y40)</f>
        <v>0.44831409068063327</v>
      </c>
      <c r="AA66" s="15">
        <f>IF(AA$25="-","-",AA$25*'3h Losses'!Z40)</f>
        <v>0.44831409068063327</v>
      </c>
      <c r="AB66" s="15">
        <f>IF(AB$25="-","-",AB$25*'3h Losses'!AA40)</f>
        <v>0.50659314558745783</v>
      </c>
      <c r="AC66" s="15">
        <f>IF(AC$25="-","-",AC$25*'3h Losses'!AB40)</f>
        <v>0.50659314558745783</v>
      </c>
      <c r="AD66" s="15">
        <f>IF(AD$25="-","-",AD$25*'3h Losses'!AC40)</f>
        <v>0.46355892600529686</v>
      </c>
      <c r="AE66" s="15">
        <f>IF(AE$25="-","-",AE$25*'3h Losses'!AD40)</f>
        <v>0.46355892600529686</v>
      </c>
      <c r="AF66" s="15">
        <f>IF(AF$25="-","-",AF$25*'3h Losses'!AE40)</f>
        <v>0.50369680972565367</v>
      </c>
      <c r="AG66" s="15">
        <f>IF(AG$25="-","-",AG$25*'3h Losses'!AF40)</f>
        <v>0.50369680972565367</v>
      </c>
      <c r="AH66" s="15">
        <f>IF(AH$25="-","-",AH$25*'3h Losses'!AG40)</f>
        <v>0.46638296574356475</v>
      </c>
      <c r="AI66" s="15">
        <f>IF(AI$25="-","-",AI$25*'3h Losses'!AH40)</f>
        <v>0.46638296574356475</v>
      </c>
      <c r="AJ66" s="15">
        <f>IF(AJ$25="-","-",AJ$25*'3h Losses'!AI40)</f>
        <v>0.48525371256198557</v>
      </c>
      <c r="AK66" s="15" t="str">
        <f>IF(AK$25="-","-",AK$25*'3h Losses'!AJ40)</f>
        <v>-</v>
      </c>
      <c r="AL66" s="15" t="str">
        <f>IF(AL$25="-","-",AL$25*'3h Losses'!AK40)</f>
        <v>-</v>
      </c>
      <c r="AM66" s="15" t="str">
        <f>IF(AM$25="-","-",AM$25*'3h Losses'!AL40)</f>
        <v>-</v>
      </c>
      <c r="AN66" s="15" t="str">
        <f>IF(AN$25="-","-",AN$25*'3h Losses'!AM40)</f>
        <v>-</v>
      </c>
      <c r="AO66" s="15" t="str">
        <f>IF(AO$25="-","-",AO$25*'3h Losses'!AN40)</f>
        <v>-</v>
      </c>
      <c r="AP66" s="15" t="str">
        <f>IF(AP$25="-","-",AP$25*'3h Losses'!AO40)</f>
        <v>-</v>
      </c>
      <c r="AQ66" s="15" t="str">
        <f>IF(AQ$25="-","-",AQ$25*'3h Losses'!AP40)</f>
        <v>-</v>
      </c>
      <c r="AR66" s="15" t="str">
        <f>IF(AR$25="-","-",AR$25*'3h Losses'!AQ40)</f>
        <v>-</v>
      </c>
      <c r="AS66" s="15" t="str">
        <f>IF(AS$25="-","-",AS$25*'3h Losses'!AR40)</f>
        <v>-</v>
      </c>
      <c r="AT66" s="15" t="str">
        <f>IF(AT$25="-","-",AT$25*'3h Losses'!AS40)</f>
        <v>-</v>
      </c>
      <c r="AU66" s="15" t="str">
        <f>IF(AU$25="-","-",AU$25*'3h Losses'!AT40)</f>
        <v>-</v>
      </c>
      <c r="AV66" s="15" t="str">
        <f>IF(AV$25="-","-",AV$25*'3h Losses'!AU40)</f>
        <v>-</v>
      </c>
      <c r="AW66" s="15" t="str">
        <f>IF(AW$25="-","-",AW$25*'3h Losses'!AV40)</f>
        <v>-</v>
      </c>
      <c r="AX66" s="15" t="str">
        <f>IF(AX$25="-","-",AX$25*'3h Losses'!AW40)</f>
        <v>-</v>
      </c>
      <c r="AY66" s="15" t="str">
        <f>IF(AY$25="-","-",AY$25*'3h Losses'!AX40)</f>
        <v>-</v>
      </c>
      <c r="AZ66" s="15" t="str">
        <f>IF(AZ$25="-","-",AZ$25*'3h Losses'!AY40)</f>
        <v>-</v>
      </c>
      <c r="BA66" s="15" t="str">
        <f>IF(BA$25="-","-",BA$25*'3h Losses'!AZ40)</f>
        <v>-</v>
      </c>
      <c r="BB66" s="15" t="str">
        <f>IF(BB$25="-","-",BB$25*'3h Losses'!BA40)</f>
        <v>-</v>
      </c>
      <c r="BC66" s="15" t="str">
        <f>IF(BC$25="-","-",BC$25*'3h Losses'!BB40)</f>
        <v>-</v>
      </c>
      <c r="BD66" s="15" t="str">
        <f>IF(BD$25="-","-",BD$25*'3h Losses'!BC40)</f>
        <v>-</v>
      </c>
      <c r="BE66" s="15" t="str">
        <f>IF(BE$25="-","-",BE$25*'3h Losses'!BD40)</f>
        <v>-</v>
      </c>
      <c r="BF66" s="15" t="str">
        <f>IF(BF$25="-","-",BF$25*'3h Losses'!BE40)</f>
        <v>-</v>
      </c>
    </row>
    <row r="67" spans="1:58">
      <c r="A67" s="14"/>
      <c r="B67" s="377"/>
      <c r="C67" s="375"/>
      <c r="D67" s="375"/>
      <c r="E67" s="108" t="s">
        <v>249</v>
      </c>
      <c r="F67" s="376"/>
      <c r="G67" s="28"/>
      <c r="H67" s="15">
        <f>IF(H$25="-","-",H$25*'3h Losses'!G41)</f>
        <v>0.23960351316763673</v>
      </c>
      <c r="I67" s="15">
        <f>IF(I$25="-","-",I$25*'3h Losses'!H41)</f>
        <v>0.23576113698570378</v>
      </c>
      <c r="J67" s="15">
        <f>IF(J$25="-","-",J$25*'3h Losses'!I41)</f>
        <v>0.24141940427336067</v>
      </c>
      <c r="K67" s="15">
        <f>IF(K$25="-","-",K$25*'3h Losses'!J41)</f>
        <v>0.25187857810256098</v>
      </c>
      <c r="L67" s="15">
        <f>IF(L$25="-","-",L$25*'3h Losses'!K41)</f>
        <v>0.25641239250840708</v>
      </c>
      <c r="M67" s="15">
        <f>IF(M$25="-","-",M$25*'3h Losses'!L41)</f>
        <v>0.25173700598464266</v>
      </c>
      <c r="N67" s="15">
        <f>IF(N$25="-","-",N$25*'3h Losses'!M41)</f>
        <v>0.26229725387908037</v>
      </c>
      <c r="O67" s="15">
        <f>IF(O$25="-","-",O$25*'3h Losses'!N41)</f>
        <v>0.26806480867946619</v>
      </c>
      <c r="P67" s="28"/>
      <c r="Q67" s="15">
        <f>IF(Q$25="-","-",Q$25*'3h Losses'!P41)</f>
        <v>0.26806480867946619</v>
      </c>
      <c r="R67" s="15">
        <f>IF(R$25="-","-",R$25*'3h Losses'!Q41)</f>
        <v>0.27715397993616947</v>
      </c>
      <c r="S67" s="15">
        <f>IF(S$25="-","-",S$25*'3h Losses'!R41)</f>
        <v>0.28583237338814671</v>
      </c>
      <c r="T67" s="15">
        <f>IF(T$25="-","-",T$25*'3h Losses'!S41)</f>
        <v>0.29425377155833421</v>
      </c>
      <c r="U67" s="15">
        <f>IF(U$25="-","-",U$25*'3h Losses'!T41)</f>
        <v>0.3341967143639975</v>
      </c>
      <c r="V67" s="15">
        <f>IF(V$25="-","-",V$25*'3h Losses'!U41)</f>
        <v>0.47643692667383336</v>
      </c>
      <c r="W67" s="15">
        <f>IF(W$25="-","-",W$25*'3h Losses'!V41)</f>
        <v>0.44653499531864999</v>
      </c>
      <c r="X67" s="15">
        <f>IF(X$25="-","-",X$25*'3h Losses'!W41)</f>
        <v>0.46701865836781348</v>
      </c>
      <c r="Y67" s="28"/>
      <c r="Z67" s="15">
        <f>IF(Z$25="-","-",Z$25*'3h Losses'!Y41)</f>
        <v>0.44683215524525038</v>
      </c>
      <c r="AA67" s="15">
        <f>IF(AA$25="-","-",AA$25*'3h Losses'!Z41)</f>
        <v>0.44683215524525038</v>
      </c>
      <c r="AB67" s="15">
        <f>IF(AB$25="-","-",AB$25*'3h Losses'!AA41)</f>
        <v>0.50486242564237749</v>
      </c>
      <c r="AC67" s="15">
        <f>IF(AC$25="-","-",AC$25*'3h Losses'!AB41)</f>
        <v>0.50486242564237749</v>
      </c>
      <c r="AD67" s="15">
        <f>IF(AD$25="-","-",AD$25*'3h Losses'!AC41)</f>
        <v>0.46183259717343994</v>
      </c>
      <c r="AE67" s="15">
        <f>IF(AE$25="-","-",AE$25*'3h Losses'!AD41)</f>
        <v>0.46183259717343994</v>
      </c>
      <c r="AF67" s="15">
        <f>IF(AF$25="-","-",AF$25*'3h Losses'!AE41)</f>
        <v>0.49999738897940882</v>
      </c>
      <c r="AG67" s="15">
        <f>IF(AG$25="-","-",AG$25*'3h Losses'!AF41)</f>
        <v>0.49999738897940882</v>
      </c>
      <c r="AH67" s="15">
        <f>IF(AH$25="-","-",AH$25*'3h Losses'!AG41)</f>
        <v>0.46301717989701102</v>
      </c>
      <c r="AI67" s="15">
        <f>IF(AI$25="-","-",AI$25*'3h Losses'!AH41)</f>
        <v>0.46301717989701102</v>
      </c>
      <c r="AJ67" s="15">
        <f>IF(AJ$25="-","-",AJ$25*'3h Losses'!AI41)</f>
        <v>0.47855464928701597</v>
      </c>
      <c r="AK67" s="15" t="str">
        <f>IF(AK$25="-","-",AK$25*'3h Losses'!AJ41)</f>
        <v>-</v>
      </c>
      <c r="AL67" s="15" t="str">
        <f>IF(AL$25="-","-",AL$25*'3h Losses'!AK41)</f>
        <v>-</v>
      </c>
      <c r="AM67" s="15" t="str">
        <f>IF(AM$25="-","-",AM$25*'3h Losses'!AL41)</f>
        <v>-</v>
      </c>
      <c r="AN67" s="15" t="str">
        <f>IF(AN$25="-","-",AN$25*'3h Losses'!AM41)</f>
        <v>-</v>
      </c>
      <c r="AO67" s="15" t="str">
        <f>IF(AO$25="-","-",AO$25*'3h Losses'!AN41)</f>
        <v>-</v>
      </c>
      <c r="AP67" s="15" t="str">
        <f>IF(AP$25="-","-",AP$25*'3h Losses'!AO41)</f>
        <v>-</v>
      </c>
      <c r="AQ67" s="15" t="str">
        <f>IF(AQ$25="-","-",AQ$25*'3h Losses'!AP41)</f>
        <v>-</v>
      </c>
      <c r="AR67" s="15" t="str">
        <f>IF(AR$25="-","-",AR$25*'3h Losses'!AQ41)</f>
        <v>-</v>
      </c>
      <c r="AS67" s="15" t="str">
        <f>IF(AS$25="-","-",AS$25*'3h Losses'!AR41)</f>
        <v>-</v>
      </c>
      <c r="AT67" s="15" t="str">
        <f>IF(AT$25="-","-",AT$25*'3h Losses'!AS41)</f>
        <v>-</v>
      </c>
      <c r="AU67" s="15" t="str">
        <f>IF(AU$25="-","-",AU$25*'3h Losses'!AT41)</f>
        <v>-</v>
      </c>
      <c r="AV67" s="15" t="str">
        <f>IF(AV$25="-","-",AV$25*'3h Losses'!AU41)</f>
        <v>-</v>
      </c>
      <c r="AW67" s="15" t="str">
        <f>IF(AW$25="-","-",AW$25*'3h Losses'!AV41)</f>
        <v>-</v>
      </c>
      <c r="AX67" s="15" t="str">
        <f>IF(AX$25="-","-",AX$25*'3h Losses'!AW41)</f>
        <v>-</v>
      </c>
      <c r="AY67" s="15" t="str">
        <f>IF(AY$25="-","-",AY$25*'3h Losses'!AX41)</f>
        <v>-</v>
      </c>
      <c r="AZ67" s="15" t="str">
        <f>IF(AZ$25="-","-",AZ$25*'3h Losses'!AY41)</f>
        <v>-</v>
      </c>
      <c r="BA67" s="15" t="str">
        <f>IF(BA$25="-","-",BA$25*'3h Losses'!AZ41)</f>
        <v>-</v>
      </c>
      <c r="BB67" s="15" t="str">
        <f>IF(BB$25="-","-",BB$25*'3h Losses'!BA41)</f>
        <v>-</v>
      </c>
      <c r="BC67" s="15" t="str">
        <f>IF(BC$25="-","-",BC$25*'3h Losses'!BB41)</f>
        <v>-</v>
      </c>
      <c r="BD67" s="15" t="str">
        <f>IF(BD$25="-","-",BD$25*'3h Losses'!BC41)</f>
        <v>-</v>
      </c>
      <c r="BE67" s="15" t="str">
        <f>IF(BE$25="-","-",BE$25*'3h Losses'!BD41)</f>
        <v>-</v>
      </c>
      <c r="BF67" s="15" t="str">
        <f>IF(BF$25="-","-",BF$25*'3h Losses'!BE41)</f>
        <v>-</v>
      </c>
    </row>
    <row r="68" spans="1:58" s="14" customFormat="1"/>
    <row r="69" spans="1:58" s="14" customFormat="1"/>
    <row r="70" spans="1:58" s="85" customFormat="1">
      <c r="B70" s="86" t="s">
        <v>500</v>
      </c>
      <c r="C70" s="86"/>
    </row>
    <row r="71" spans="1:58" s="101" customFormat="1">
      <c r="B71" s="100"/>
      <c r="C71" s="100"/>
    </row>
    <row r="72" spans="1:58" s="87" customFormat="1">
      <c r="A72" s="101"/>
      <c r="B72" s="362" t="s">
        <v>94</v>
      </c>
      <c r="C72" s="379" t="s">
        <v>253</v>
      </c>
      <c r="D72" s="379" t="s">
        <v>96</v>
      </c>
      <c r="E72" s="392" t="s">
        <v>279</v>
      </c>
      <c r="F72" s="378"/>
      <c r="G72" s="84"/>
      <c r="H72" s="386" t="s">
        <v>97</v>
      </c>
      <c r="I72" s="387"/>
      <c r="J72" s="387"/>
      <c r="K72" s="387"/>
      <c r="L72" s="387"/>
      <c r="M72" s="387"/>
      <c r="N72" s="387"/>
      <c r="O72" s="388"/>
      <c r="P72" s="136"/>
      <c r="Q72" s="229" t="s">
        <v>98</v>
      </c>
      <c r="R72" s="230"/>
      <c r="S72" s="230"/>
      <c r="T72" s="230"/>
      <c r="U72" s="230"/>
      <c r="V72" s="230"/>
      <c r="W72" s="230"/>
      <c r="X72" s="230"/>
      <c r="Y72" s="84"/>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1"/>
    </row>
    <row r="73" spans="1:58" s="87" customFormat="1" ht="12.75" customHeight="1">
      <c r="A73" s="101"/>
      <c r="B73" s="362"/>
      <c r="C73" s="379"/>
      <c r="D73" s="379"/>
      <c r="E73" s="392"/>
      <c r="F73" s="378"/>
      <c r="G73" s="84"/>
      <c r="H73" s="356" t="s">
        <v>99</v>
      </c>
      <c r="I73" s="357"/>
      <c r="J73" s="357"/>
      <c r="K73" s="357"/>
      <c r="L73" s="357"/>
      <c r="M73" s="357"/>
      <c r="N73" s="357"/>
      <c r="O73" s="358"/>
      <c r="P73" s="136"/>
      <c r="Q73" s="232" t="s">
        <v>100</v>
      </c>
      <c r="R73" s="233"/>
      <c r="S73" s="233"/>
      <c r="T73" s="233"/>
      <c r="U73" s="233"/>
      <c r="V73" s="233"/>
      <c r="W73" s="233"/>
      <c r="X73" s="233"/>
      <c r="Y73" s="84"/>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c r="BA73" s="233"/>
      <c r="BB73" s="233"/>
      <c r="BC73" s="233"/>
      <c r="BD73" s="233"/>
      <c r="BE73" s="233"/>
      <c r="BF73" s="234"/>
    </row>
    <row r="74" spans="1:58" s="87" customFormat="1" ht="25.5" customHeight="1">
      <c r="A74" s="101"/>
      <c r="B74" s="362"/>
      <c r="C74" s="379"/>
      <c r="D74" s="379"/>
      <c r="E74" s="392"/>
      <c r="F74" s="102" t="s">
        <v>101</v>
      </c>
      <c r="G74" s="84"/>
      <c r="H74" s="33" t="s">
        <v>102</v>
      </c>
      <c r="I74" s="33" t="s">
        <v>103</v>
      </c>
      <c r="J74" s="33" t="s">
        <v>104</v>
      </c>
      <c r="K74" s="33" t="s">
        <v>105</v>
      </c>
      <c r="L74" s="33" t="s">
        <v>106</v>
      </c>
      <c r="M74" s="34" t="s">
        <v>107</v>
      </c>
      <c r="N74" s="33" t="s">
        <v>108</v>
      </c>
      <c r="O74" s="33" t="s">
        <v>109</v>
      </c>
      <c r="P74" s="84"/>
      <c r="Q74" s="29" t="s">
        <v>110</v>
      </c>
      <c r="R74" s="29" t="s">
        <v>111</v>
      </c>
      <c r="S74" s="29" t="s">
        <v>112</v>
      </c>
      <c r="T74" s="35" t="s">
        <v>113</v>
      </c>
      <c r="U74" s="29" t="s">
        <v>114</v>
      </c>
      <c r="V74" s="29" t="s">
        <v>115</v>
      </c>
      <c r="W74" s="29" t="s">
        <v>116</v>
      </c>
      <c r="X74" s="29" t="s">
        <v>117</v>
      </c>
      <c r="Y74" s="84"/>
      <c r="Z74" s="29" t="s">
        <v>118</v>
      </c>
      <c r="AA74" s="29" t="s">
        <v>118</v>
      </c>
      <c r="AB74" s="29" t="s">
        <v>119</v>
      </c>
      <c r="AC74" s="29" t="s">
        <v>119</v>
      </c>
      <c r="AD74" s="264" t="s">
        <v>120</v>
      </c>
      <c r="AE74" s="264" t="s">
        <v>120</v>
      </c>
      <c r="AF74" s="265" t="s">
        <v>121</v>
      </c>
      <c r="AG74" s="263" t="s">
        <v>121</v>
      </c>
      <c r="AH74" s="263" t="s">
        <v>122</v>
      </c>
      <c r="AI74" s="263" t="s">
        <v>122</v>
      </c>
      <c r="AJ74" s="263" t="s">
        <v>123</v>
      </c>
      <c r="AK74" s="263" t="s">
        <v>123</v>
      </c>
      <c r="AL74" s="263" t="s">
        <v>124</v>
      </c>
      <c r="AM74" s="263" t="s">
        <v>124</v>
      </c>
      <c r="AN74" s="263" t="s">
        <v>125</v>
      </c>
      <c r="AO74" s="263" t="s">
        <v>125</v>
      </c>
      <c r="AP74" s="263" t="s">
        <v>126</v>
      </c>
      <c r="AQ74" s="263" t="s">
        <v>126</v>
      </c>
      <c r="AR74" s="263" t="s">
        <v>127</v>
      </c>
      <c r="AS74" s="263" t="s">
        <v>127</v>
      </c>
      <c r="AT74" s="263" t="s">
        <v>128</v>
      </c>
      <c r="AU74" s="263" t="s">
        <v>128</v>
      </c>
      <c r="AV74" s="263" t="s">
        <v>129</v>
      </c>
      <c r="AW74" s="263" t="s">
        <v>129</v>
      </c>
      <c r="AX74" s="263" t="s">
        <v>130</v>
      </c>
      <c r="AY74" s="263" t="s">
        <v>130</v>
      </c>
      <c r="AZ74" s="263" t="s">
        <v>131</v>
      </c>
      <c r="BA74" s="263" t="s">
        <v>131</v>
      </c>
      <c r="BB74" s="263" t="s">
        <v>132</v>
      </c>
      <c r="BC74" s="263" t="s">
        <v>132</v>
      </c>
      <c r="BD74" s="263" t="s">
        <v>133</v>
      </c>
      <c r="BE74" s="263" t="s">
        <v>133</v>
      </c>
      <c r="BF74" s="263" t="s">
        <v>134</v>
      </c>
    </row>
    <row r="75" spans="1:58" s="87" customFormat="1" ht="25.5" customHeight="1">
      <c r="A75" s="101"/>
      <c r="B75" s="362"/>
      <c r="C75" s="379"/>
      <c r="D75" s="379"/>
      <c r="E75" s="392"/>
      <c r="F75" s="97" t="s">
        <v>101</v>
      </c>
      <c r="G75" s="84"/>
      <c r="H75" s="33" t="s">
        <v>102</v>
      </c>
      <c r="I75" s="33" t="s">
        <v>103</v>
      </c>
      <c r="J75" s="33" t="s">
        <v>104</v>
      </c>
      <c r="K75" s="33" t="s">
        <v>105</v>
      </c>
      <c r="L75" s="33" t="s">
        <v>106</v>
      </c>
      <c r="M75" s="34" t="s">
        <v>107</v>
      </c>
      <c r="N75" s="33" t="s">
        <v>108</v>
      </c>
      <c r="O75" s="33" t="s">
        <v>109</v>
      </c>
      <c r="P75" s="84"/>
      <c r="Q75" s="29" t="s">
        <v>110</v>
      </c>
      <c r="R75" s="29" t="s">
        <v>111</v>
      </c>
      <c r="S75" s="29" t="s">
        <v>112</v>
      </c>
      <c r="T75" s="35" t="s">
        <v>113</v>
      </c>
      <c r="U75" s="29" t="s">
        <v>114</v>
      </c>
      <c r="V75" s="29" t="s">
        <v>115</v>
      </c>
      <c r="W75" s="29" t="s">
        <v>116</v>
      </c>
      <c r="X75" s="29" t="s">
        <v>117</v>
      </c>
      <c r="Y75" s="84"/>
      <c r="Z75" s="29" t="s">
        <v>118</v>
      </c>
      <c r="AA75" s="29" t="s">
        <v>135</v>
      </c>
      <c r="AB75" s="29" t="s">
        <v>119</v>
      </c>
      <c r="AC75" s="29" t="s">
        <v>136</v>
      </c>
      <c r="AD75" s="29" t="s">
        <v>137</v>
      </c>
      <c r="AE75" s="29" t="s">
        <v>138</v>
      </c>
      <c r="AF75" s="29" t="s">
        <v>139</v>
      </c>
      <c r="AG75" s="29" t="s">
        <v>140</v>
      </c>
      <c r="AH75" s="29" t="s">
        <v>141</v>
      </c>
      <c r="AI75" s="29" t="s">
        <v>142</v>
      </c>
      <c r="AJ75" s="29" t="s">
        <v>143</v>
      </c>
      <c r="AK75" s="29" t="s">
        <v>144</v>
      </c>
      <c r="AL75" s="29" t="s">
        <v>145</v>
      </c>
      <c r="AM75" s="29" t="s">
        <v>146</v>
      </c>
      <c r="AN75" s="29" t="s">
        <v>147</v>
      </c>
      <c r="AO75" s="29" t="s">
        <v>148</v>
      </c>
      <c r="AP75" s="29" t="s">
        <v>149</v>
      </c>
      <c r="AQ75" s="29" t="s">
        <v>150</v>
      </c>
      <c r="AR75" s="29" t="s">
        <v>151</v>
      </c>
      <c r="AS75" s="29" t="s">
        <v>152</v>
      </c>
      <c r="AT75" s="29" t="s">
        <v>153</v>
      </c>
      <c r="AU75" s="29" t="s">
        <v>154</v>
      </c>
      <c r="AV75" s="29" t="s">
        <v>155</v>
      </c>
      <c r="AW75" s="29" t="s">
        <v>156</v>
      </c>
      <c r="AX75" s="29" t="s">
        <v>157</v>
      </c>
      <c r="AY75" s="29" t="s">
        <v>158</v>
      </c>
      <c r="AZ75" s="29" t="s">
        <v>159</v>
      </c>
      <c r="BA75" s="29" t="s">
        <v>160</v>
      </c>
      <c r="BB75" s="29" t="s">
        <v>161</v>
      </c>
      <c r="BC75" s="29" t="s">
        <v>162</v>
      </c>
      <c r="BD75" s="29" t="s">
        <v>163</v>
      </c>
      <c r="BE75" s="29" t="s">
        <v>164</v>
      </c>
      <c r="BF75" s="29" t="s">
        <v>165</v>
      </c>
    </row>
    <row r="76" spans="1:58">
      <c r="A76" s="14"/>
      <c r="B76" s="362"/>
      <c r="C76" s="379"/>
      <c r="D76" s="379"/>
      <c r="E76" s="392"/>
      <c r="F76" s="102" t="s">
        <v>166</v>
      </c>
      <c r="G76" s="84"/>
      <c r="H76" s="31" t="s">
        <v>167</v>
      </c>
      <c r="I76" s="31" t="s">
        <v>168</v>
      </c>
      <c r="J76" s="31" t="s">
        <v>169</v>
      </c>
      <c r="K76" s="31" t="s">
        <v>170</v>
      </c>
      <c r="L76" s="31" t="s">
        <v>171</v>
      </c>
      <c r="M76" s="32" t="s">
        <v>172</v>
      </c>
      <c r="N76" s="31" t="s">
        <v>173</v>
      </c>
      <c r="O76" s="31" t="s">
        <v>174</v>
      </c>
      <c r="P76" s="84"/>
      <c r="Q76" s="31" t="s">
        <v>175</v>
      </c>
      <c r="R76" s="31" t="s">
        <v>176</v>
      </c>
      <c r="S76" s="31" t="s">
        <v>177</v>
      </c>
      <c r="T76" s="36" t="s">
        <v>178</v>
      </c>
      <c r="U76" s="31" t="s">
        <v>179</v>
      </c>
      <c r="V76" s="31" t="s">
        <v>180</v>
      </c>
      <c r="W76" s="31" t="s">
        <v>181</v>
      </c>
      <c r="X76" s="31" t="s">
        <v>182</v>
      </c>
      <c r="Y76" s="84"/>
      <c r="Z76" s="31" t="s">
        <v>183</v>
      </c>
      <c r="AA76" s="31" t="s">
        <v>184</v>
      </c>
      <c r="AB76" s="31" t="s">
        <v>185</v>
      </c>
      <c r="AC76" s="31" t="s">
        <v>186</v>
      </c>
      <c r="AD76" s="31" t="s">
        <v>187</v>
      </c>
      <c r="AE76" s="31" t="s">
        <v>188</v>
      </c>
      <c r="AF76" s="31" t="s">
        <v>189</v>
      </c>
      <c r="AG76" s="31" t="s">
        <v>190</v>
      </c>
      <c r="AH76" s="31" t="s">
        <v>191</v>
      </c>
      <c r="AI76" s="31" t="s">
        <v>192</v>
      </c>
      <c r="AJ76" s="31" t="s">
        <v>193</v>
      </c>
      <c r="AK76" s="31" t="s">
        <v>194</v>
      </c>
      <c r="AL76" s="31" t="s">
        <v>195</v>
      </c>
      <c r="AM76" s="31" t="s">
        <v>196</v>
      </c>
      <c r="AN76" s="31" t="s">
        <v>197</v>
      </c>
      <c r="AO76" s="31" t="s">
        <v>198</v>
      </c>
      <c r="AP76" s="31" t="s">
        <v>199</v>
      </c>
      <c r="AQ76" s="31" t="s">
        <v>200</v>
      </c>
      <c r="AR76" s="31" t="s">
        <v>201</v>
      </c>
      <c r="AS76" s="31" t="s">
        <v>202</v>
      </c>
      <c r="AT76" s="31" t="s">
        <v>203</v>
      </c>
      <c r="AU76" s="31" t="s">
        <v>204</v>
      </c>
      <c r="AV76" s="31" t="s">
        <v>205</v>
      </c>
      <c r="AW76" s="31" t="s">
        <v>206</v>
      </c>
      <c r="AX76" s="31" t="s">
        <v>207</v>
      </c>
      <c r="AY76" s="31" t="s">
        <v>208</v>
      </c>
      <c r="AZ76" s="31" t="s">
        <v>209</v>
      </c>
      <c r="BA76" s="31" t="s">
        <v>210</v>
      </c>
      <c r="BB76" s="31" t="s">
        <v>211</v>
      </c>
      <c r="BC76" s="31" t="s">
        <v>212</v>
      </c>
      <c r="BD76" s="31" t="s">
        <v>213</v>
      </c>
      <c r="BE76" s="31" t="s">
        <v>214</v>
      </c>
      <c r="BF76" s="31" t="s">
        <v>215</v>
      </c>
    </row>
    <row r="77" spans="1:58">
      <c r="A77" s="14"/>
      <c r="B77" s="362"/>
      <c r="C77" s="379"/>
      <c r="D77" s="379"/>
      <c r="E77" s="392"/>
      <c r="F77" s="103" t="s">
        <v>269</v>
      </c>
      <c r="G77" s="84"/>
      <c r="H77" s="29" t="s">
        <v>217</v>
      </c>
      <c r="I77" s="29" t="s">
        <v>217</v>
      </c>
      <c r="J77" s="29" t="s">
        <v>218</v>
      </c>
      <c r="K77" s="29" t="s">
        <v>218</v>
      </c>
      <c r="L77" s="29" t="s">
        <v>219</v>
      </c>
      <c r="M77" s="30" t="s">
        <v>219</v>
      </c>
      <c r="N77" s="29" t="s">
        <v>220</v>
      </c>
      <c r="O77" s="29" t="s">
        <v>220</v>
      </c>
      <c r="P77" s="84"/>
      <c r="Q77" s="29" t="s">
        <v>221</v>
      </c>
      <c r="R77" s="29" t="s">
        <v>222</v>
      </c>
      <c r="S77" s="29" t="s">
        <v>222</v>
      </c>
      <c r="T77" s="35" t="s">
        <v>223</v>
      </c>
      <c r="U77" s="29" t="s">
        <v>223</v>
      </c>
      <c r="V77" s="29" t="s">
        <v>224</v>
      </c>
      <c r="W77" s="29" t="s">
        <v>224</v>
      </c>
      <c r="X77" s="29" t="s">
        <v>225</v>
      </c>
      <c r="Y77" s="84"/>
      <c r="Z77" s="29" t="s">
        <v>225</v>
      </c>
      <c r="AA77" s="29" t="s">
        <v>225</v>
      </c>
      <c r="AB77" s="29" t="s">
        <v>226</v>
      </c>
      <c r="AC77" s="29" t="s">
        <v>226</v>
      </c>
      <c r="AD77" s="29" t="s">
        <v>226</v>
      </c>
      <c r="AE77" s="29" t="s">
        <v>226</v>
      </c>
      <c r="AF77" s="29" t="s">
        <v>227</v>
      </c>
      <c r="AG77" s="29" t="s">
        <v>227</v>
      </c>
      <c r="AH77" s="29" t="s">
        <v>227</v>
      </c>
      <c r="AI77" s="29" t="s">
        <v>227</v>
      </c>
      <c r="AJ77" s="29" t="s">
        <v>228</v>
      </c>
      <c r="AK77" s="29" t="s">
        <v>228</v>
      </c>
      <c r="AL77" s="29" t="s">
        <v>228</v>
      </c>
      <c r="AM77" s="29" t="s">
        <v>228</v>
      </c>
      <c r="AN77" s="29" t="s">
        <v>229</v>
      </c>
      <c r="AO77" s="29" t="s">
        <v>229</v>
      </c>
      <c r="AP77" s="29" t="s">
        <v>229</v>
      </c>
      <c r="AQ77" s="29" t="s">
        <v>229</v>
      </c>
      <c r="AR77" s="29" t="s">
        <v>230</v>
      </c>
      <c r="AS77" s="29" t="s">
        <v>230</v>
      </c>
      <c r="AT77" s="29" t="s">
        <v>230</v>
      </c>
      <c r="AU77" s="29" t="s">
        <v>230</v>
      </c>
      <c r="AV77" s="29" t="s">
        <v>231</v>
      </c>
      <c r="AW77" s="29" t="s">
        <v>231</v>
      </c>
      <c r="AX77" s="29" t="s">
        <v>231</v>
      </c>
      <c r="AY77" s="29" t="s">
        <v>231</v>
      </c>
      <c r="AZ77" s="29" t="s">
        <v>232</v>
      </c>
      <c r="BA77" s="29" t="s">
        <v>232</v>
      </c>
      <c r="BB77" s="29" t="s">
        <v>232</v>
      </c>
      <c r="BC77" s="29" t="s">
        <v>232</v>
      </c>
      <c r="BD77" s="29" t="s">
        <v>233</v>
      </c>
      <c r="BE77" s="29" t="s">
        <v>233</v>
      </c>
      <c r="BF77" s="29" t="s">
        <v>233</v>
      </c>
    </row>
    <row r="78" spans="1:58" ht="12.75" customHeight="1">
      <c r="A78" s="14"/>
      <c r="B78" s="377" t="s">
        <v>234</v>
      </c>
      <c r="C78" s="373" t="s">
        <v>276</v>
      </c>
      <c r="D78" s="373" t="s">
        <v>260</v>
      </c>
      <c r="E78" s="108" t="s">
        <v>235</v>
      </c>
      <c r="F78" s="376"/>
      <c r="G78" s="28"/>
      <c r="H78" s="15">
        <f>IF(H$20="-","-",H$20*'3h Losses'!G51)</f>
        <v>0</v>
      </c>
      <c r="I78" s="15">
        <f>IF(I$20="-","-",I$20*'3h Losses'!H51)</f>
        <v>0</v>
      </c>
      <c r="J78" s="15">
        <f>IF(J$20="-","-",J$20*'3h Losses'!I51)</f>
        <v>0</v>
      </c>
      <c r="K78" s="15">
        <f>IF(K$20="-","-",K$20*'3h Losses'!J51)</f>
        <v>0</v>
      </c>
      <c r="L78" s="15">
        <f>IF(L$20="-","-",L$20*'3h Losses'!K51)</f>
        <v>0</v>
      </c>
      <c r="M78" s="15">
        <f>IF(M$20="-","-",M$20*'3h Losses'!L51)</f>
        <v>0</v>
      </c>
      <c r="N78" s="15">
        <f>IF(N$20="-","-",N$20*'3h Losses'!M51)</f>
        <v>0</v>
      </c>
      <c r="O78" s="15">
        <f>IF(O$20="-","-",O$20*'3h Losses'!N51)</f>
        <v>0</v>
      </c>
      <c r="P78" s="28"/>
      <c r="Q78" s="15">
        <f>IF(Q$20="-","-",Q$20*'3h Losses'!P51)</f>
        <v>0</v>
      </c>
      <c r="R78" s="15">
        <f>IF(R$20="-","-",R$20*'3h Losses'!Q51)</f>
        <v>0</v>
      </c>
      <c r="S78" s="15">
        <f>IF(S$20="-","-",S$20*'3h Losses'!R51)</f>
        <v>0</v>
      </c>
      <c r="T78" s="15">
        <f>IF(T$20="-","-",T$20*'3h Losses'!S51)</f>
        <v>0</v>
      </c>
      <c r="U78" s="15">
        <f>IF(U$20="-","-",U$20*'3h Losses'!T51)</f>
        <v>0</v>
      </c>
      <c r="V78" s="15">
        <f>IF(V$20="-","-",V$20*'3h Losses'!U51)</f>
        <v>0</v>
      </c>
      <c r="W78" s="15">
        <f>IF(W$20="-","-",W$20*'3h Losses'!V51)</f>
        <v>0</v>
      </c>
      <c r="X78" s="15">
        <f>IF(X$20="-","-",X$20*'3h Losses'!W51)</f>
        <v>0</v>
      </c>
      <c r="Y78" s="28"/>
      <c r="Z78" s="15">
        <f>IF(Z$20="-","-",Z$20*'3h Losses'!Y51)</f>
        <v>0</v>
      </c>
      <c r="AA78" s="15">
        <f>IF(AA$20="-","-",AA$20*'3h Losses'!Z51)</f>
        <v>0</v>
      </c>
      <c r="AB78" s="15">
        <f>IF(AB$20="-","-",AB$20*'3h Losses'!AA51)</f>
        <v>0</v>
      </c>
      <c r="AC78" s="15">
        <f>IF(AC$20="-","-",AC$20*'3h Losses'!AB51)</f>
        <v>0</v>
      </c>
      <c r="AD78" s="15">
        <f>IF(AD$20="-","-",AD$20*'3h Losses'!AC51)</f>
        <v>0</v>
      </c>
      <c r="AE78" s="15">
        <f>IF(AE$20="-","-",AE$20*'3h Losses'!AD51)</f>
        <v>0</v>
      </c>
      <c r="AF78" s="15">
        <f>IF(AF$20="-","-",AF$20*'3h Losses'!AE51)</f>
        <v>0</v>
      </c>
      <c r="AG78" s="15">
        <f>IF(AG$20="-","-",AG$20*'3h Losses'!AF51)</f>
        <v>0</v>
      </c>
      <c r="AH78" s="15">
        <f>IF(AH$20="-","-",AH$20*'3h Losses'!AG51)</f>
        <v>0</v>
      </c>
      <c r="AI78" s="15">
        <f>IF(AI$20="-","-",AI$20*'3h Losses'!AH51)</f>
        <v>0</v>
      </c>
      <c r="AJ78" s="15">
        <f>IF(AJ$20="-","-",AJ$20*'3h Losses'!AI51)</f>
        <v>1.0498547065009849</v>
      </c>
      <c r="AK78" s="15" t="str">
        <f>IF(AK$20="-","-",AK$20*'3h Losses'!AJ51)</f>
        <v>-</v>
      </c>
      <c r="AL78" s="15" t="str">
        <f>IF(AL$20="-","-",AL$20*'3h Losses'!AK51)</f>
        <v>-</v>
      </c>
      <c r="AM78" s="15" t="str">
        <f>IF(AM$20="-","-",AM$20*'3h Losses'!AL51)</f>
        <v>-</v>
      </c>
      <c r="AN78" s="15" t="str">
        <f>IF(AN$20="-","-",AN$20*'3h Losses'!AM51)</f>
        <v>-</v>
      </c>
      <c r="AO78" s="15" t="str">
        <f>IF(AO$20="-","-",AO$20*'3h Losses'!AN51)</f>
        <v>-</v>
      </c>
      <c r="AP78" s="15" t="str">
        <f>IF(AP$20="-","-",AP$20*'3h Losses'!AO51)</f>
        <v>-</v>
      </c>
      <c r="AQ78" s="15" t="str">
        <f>IF(AQ$20="-","-",AQ$20*'3h Losses'!AP51)</f>
        <v>-</v>
      </c>
      <c r="AR78" s="15" t="str">
        <f>IF(AR$20="-","-",AR$20*'3h Losses'!AQ51)</f>
        <v>-</v>
      </c>
      <c r="AS78" s="15" t="str">
        <f>IF(AS$20="-","-",AS$20*'3h Losses'!AR51)</f>
        <v>-</v>
      </c>
      <c r="AT78" s="15" t="str">
        <f>IF(AT$20="-","-",AT$20*'3h Losses'!AS51)</f>
        <v>-</v>
      </c>
      <c r="AU78" s="15" t="str">
        <f>IF(AU$20="-","-",AU$20*'3h Losses'!AT51)</f>
        <v>-</v>
      </c>
      <c r="AV78" s="15" t="str">
        <f>IF(AV$20="-","-",AV$20*'3h Losses'!AU51)</f>
        <v>-</v>
      </c>
      <c r="AW78" s="15" t="str">
        <f>IF(AW$20="-","-",AW$20*'3h Losses'!AV51)</f>
        <v>-</v>
      </c>
      <c r="AX78" s="15" t="str">
        <f>IF(AX$20="-","-",AX$20*'3h Losses'!AW51)</f>
        <v>-</v>
      </c>
      <c r="AY78" s="15" t="str">
        <f>IF(AY$20="-","-",AY$20*'3h Losses'!AX51)</f>
        <v>-</v>
      </c>
      <c r="AZ78" s="15" t="str">
        <f>IF(AZ$20="-","-",AZ$20*'3h Losses'!AY51)</f>
        <v>-</v>
      </c>
      <c r="BA78" s="15" t="str">
        <f>IF(BA$20="-","-",BA$20*'3h Losses'!AZ51)</f>
        <v>-</v>
      </c>
      <c r="BB78" s="15" t="str">
        <f>IF(BB$20="-","-",BB$20*'3h Losses'!BA51)</f>
        <v>-</v>
      </c>
      <c r="BC78" s="15" t="str">
        <f>IF(BC$20="-","-",BC$20*'3h Losses'!BB51)</f>
        <v>-</v>
      </c>
      <c r="BD78" s="15" t="str">
        <f>IF(BD$20="-","-",BD$20*'3h Losses'!BC51)</f>
        <v>-</v>
      </c>
      <c r="BE78" s="15" t="str">
        <f>IF(BE$20="-","-",BE$20*'3h Losses'!BD51)</f>
        <v>-</v>
      </c>
      <c r="BF78" s="15" t="str">
        <f>IF(BF$20="-","-",BF$20*'3h Losses'!BE51)</f>
        <v>-</v>
      </c>
    </row>
    <row r="79" spans="1:58">
      <c r="A79" s="14"/>
      <c r="B79" s="377"/>
      <c r="C79" s="374"/>
      <c r="D79" s="374"/>
      <c r="E79" s="108" t="s">
        <v>237</v>
      </c>
      <c r="F79" s="376"/>
      <c r="G79" s="28"/>
      <c r="H79" s="15">
        <f>IF(H$20="-","-",H$20*'3h Losses'!G52)</f>
        <v>0</v>
      </c>
      <c r="I79" s="15">
        <f>IF(I$20="-","-",I$20*'3h Losses'!H52)</f>
        <v>0</v>
      </c>
      <c r="J79" s="15">
        <f>IF(J$20="-","-",J$20*'3h Losses'!I52)</f>
        <v>0</v>
      </c>
      <c r="K79" s="15">
        <f>IF(K$20="-","-",K$20*'3h Losses'!J52)</f>
        <v>0</v>
      </c>
      <c r="L79" s="15">
        <f>IF(L$20="-","-",L$20*'3h Losses'!K52)</f>
        <v>0</v>
      </c>
      <c r="M79" s="15">
        <f>IF(M$20="-","-",M$20*'3h Losses'!L52)</f>
        <v>0</v>
      </c>
      <c r="N79" s="15">
        <f>IF(N$20="-","-",N$20*'3h Losses'!M52)</f>
        <v>0</v>
      </c>
      <c r="O79" s="15">
        <f>IF(O$20="-","-",O$20*'3h Losses'!N52)</f>
        <v>0</v>
      </c>
      <c r="P79" s="28"/>
      <c r="Q79" s="15">
        <f>IF(Q$20="-","-",Q$20*'3h Losses'!P52)</f>
        <v>0</v>
      </c>
      <c r="R79" s="15">
        <f>IF(R$20="-","-",R$20*'3h Losses'!Q52)</f>
        <v>0</v>
      </c>
      <c r="S79" s="15">
        <f>IF(S$20="-","-",S$20*'3h Losses'!R52)</f>
        <v>0</v>
      </c>
      <c r="T79" s="15">
        <f>IF(T$20="-","-",T$20*'3h Losses'!S52)</f>
        <v>0</v>
      </c>
      <c r="U79" s="15">
        <f>IF(U$20="-","-",U$20*'3h Losses'!T52)</f>
        <v>0</v>
      </c>
      <c r="V79" s="15">
        <f>IF(V$20="-","-",V$20*'3h Losses'!U52)</f>
        <v>0</v>
      </c>
      <c r="W79" s="15">
        <f>IF(W$20="-","-",W$20*'3h Losses'!V52)</f>
        <v>0</v>
      </c>
      <c r="X79" s="15">
        <f>IF(X$20="-","-",X$20*'3h Losses'!W52)</f>
        <v>0</v>
      </c>
      <c r="Y79" s="28"/>
      <c r="Z79" s="15">
        <f>IF(Z$20="-","-",Z$20*'3h Losses'!Y52)</f>
        <v>0</v>
      </c>
      <c r="AA79" s="15">
        <f>IF(AA$20="-","-",AA$20*'3h Losses'!Z52)</f>
        <v>0</v>
      </c>
      <c r="AB79" s="15">
        <f>IF(AB$20="-","-",AB$20*'3h Losses'!AA52)</f>
        <v>0</v>
      </c>
      <c r="AC79" s="15">
        <f>IF(AC$20="-","-",AC$20*'3h Losses'!AB52)</f>
        <v>0</v>
      </c>
      <c r="AD79" s="15">
        <f>IF(AD$20="-","-",AD$20*'3h Losses'!AC52)</f>
        <v>0</v>
      </c>
      <c r="AE79" s="15">
        <f>IF(AE$20="-","-",AE$20*'3h Losses'!AD52)</f>
        <v>0</v>
      </c>
      <c r="AF79" s="15">
        <f>IF(AF$20="-","-",AF$20*'3h Losses'!AE52)</f>
        <v>0</v>
      </c>
      <c r="AG79" s="15">
        <f>IF(AG$20="-","-",AG$20*'3h Losses'!AF52)</f>
        <v>0</v>
      </c>
      <c r="AH79" s="15">
        <f>IF(AH$20="-","-",AH$20*'3h Losses'!AG52)</f>
        <v>0</v>
      </c>
      <c r="AI79" s="15">
        <f>IF(AI$20="-","-",AI$20*'3h Losses'!AH52)</f>
        <v>0</v>
      </c>
      <c r="AJ79" s="15">
        <f>IF(AJ$20="-","-",AJ$20*'3h Losses'!AI52)</f>
        <v>1.0320352609393353</v>
      </c>
      <c r="AK79" s="15" t="str">
        <f>IF(AK$20="-","-",AK$20*'3h Losses'!AJ52)</f>
        <v>-</v>
      </c>
      <c r="AL79" s="15" t="str">
        <f>IF(AL$20="-","-",AL$20*'3h Losses'!AK52)</f>
        <v>-</v>
      </c>
      <c r="AM79" s="15" t="str">
        <f>IF(AM$20="-","-",AM$20*'3h Losses'!AL52)</f>
        <v>-</v>
      </c>
      <c r="AN79" s="15" t="str">
        <f>IF(AN$20="-","-",AN$20*'3h Losses'!AM52)</f>
        <v>-</v>
      </c>
      <c r="AO79" s="15" t="str">
        <f>IF(AO$20="-","-",AO$20*'3h Losses'!AN52)</f>
        <v>-</v>
      </c>
      <c r="AP79" s="15" t="str">
        <f>IF(AP$20="-","-",AP$20*'3h Losses'!AO52)</f>
        <v>-</v>
      </c>
      <c r="AQ79" s="15" t="str">
        <f>IF(AQ$20="-","-",AQ$20*'3h Losses'!AP52)</f>
        <v>-</v>
      </c>
      <c r="AR79" s="15" t="str">
        <f>IF(AR$20="-","-",AR$20*'3h Losses'!AQ52)</f>
        <v>-</v>
      </c>
      <c r="AS79" s="15" t="str">
        <f>IF(AS$20="-","-",AS$20*'3h Losses'!AR52)</f>
        <v>-</v>
      </c>
      <c r="AT79" s="15" t="str">
        <f>IF(AT$20="-","-",AT$20*'3h Losses'!AS52)</f>
        <v>-</v>
      </c>
      <c r="AU79" s="15" t="str">
        <f>IF(AU$20="-","-",AU$20*'3h Losses'!AT52)</f>
        <v>-</v>
      </c>
      <c r="AV79" s="15" t="str">
        <f>IF(AV$20="-","-",AV$20*'3h Losses'!AU52)</f>
        <v>-</v>
      </c>
      <c r="AW79" s="15" t="str">
        <f>IF(AW$20="-","-",AW$20*'3h Losses'!AV52)</f>
        <v>-</v>
      </c>
      <c r="AX79" s="15" t="str">
        <f>IF(AX$20="-","-",AX$20*'3h Losses'!AW52)</f>
        <v>-</v>
      </c>
      <c r="AY79" s="15" t="str">
        <f>IF(AY$20="-","-",AY$20*'3h Losses'!AX52)</f>
        <v>-</v>
      </c>
      <c r="AZ79" s="15" t="str">
        <f>IF(AZ$20="-","-",AZ$20*'3h Losses'!AY52)</f>
        <v>-</v>
      </c>
      <c r="BA79" s="15" t="str">
        <f>IF(BA$20="-","-",BA$20*'3h Losses'!AZ52)</f>
        <v>-</v>
      </c>
      <c r="BB79" s="15" t="str">
        <f>IF(BB$20="-","-",BB$20*'3h Losses'!BA52)</f>
        <v>-</v>
      </c>
      <c r="BC79" s="15" t="str">
        <f>IF(BC$20="-","-",BC$20*'3h Losses'!BB52)</f>
        <v>-</v>
      </c>
      <c r="BD79" s="15" t="str">
        <f>IF(BD$20="-","-",BD$20*'3h Losses'!BC52)</f>
        <v>-</v>
      </c>
      <c r="BE79" s="15" t="str">
        <f>IF(BE$20="-","-",BE$20*'3h Losses'!BD52)</f>
        <v>-</v>
      </c>
      <c r="BF79" s="15" t="str">
        <f>IF(BF$20="-","-",BF$20*'3h Losses'!BE52)</f>
        <v>-</v>
      </c>
    </row>
    <row r="80" spans="1:58">
      <c r="A80" s="14"/>
      <c r="B80" s="377"/>
      <c r="C80" s="374"/>
      <c r="D80" s="374"/>
      <c r="E80" s="108" t="s">
        <v>238</v>
      </c>
      <c r="F80" s="376"/>
      <c r="G80" s="28"/>
      <c r="H80" s="15">
        <f>IF(H$20="-","-",H$20*'3h Losses'!G53)</f>
        <v>0</v>
      </c>
      <c r="I80" s="15">
        <f>IF(I$20="-","-",I$20*'3h Losses'!H53)</f>
        <v>0</v>
      </c>
      <c r="J80" s="15">
        <f>IF(J$20="-","-",J$20*'3h Losses'!I53)</f>
        <v>0</v>
      </c>
      <c r="K80" s="15">
        <f>IF(K$20="-","-",K$20*'3h Losses'!J53)</f>
        <v>0</v>
      </c>
      <c r="L80" s="15">
        <f>IF(L$20="-","-",L$20*'3h Losses'!K53)</f>
        <v>0</v>
      </c>
      <c r="M80" s="15">
        <f>IF(M$20="-","-",M$20*'3h Losses'!L53)</f>
        <v>0</v>
      </c>
      <c r="N80" s="15">
        <f>IF(N$20="-","-",N$20*'3h Losses'!M53)</f>
        <v>0</v>
      </c>
      <c r="O80" s="15">
        <f>IF(O$20="-","-",O$20*'3h Losses'!N53)</f>
        <v>0</v>
      </c>
      <c r="P80" s="28"/>
      <c r="Q80" s="15">
        <f>IF(Q$20="-","-",Q$20*'3h Losses'!P53)</f>
        <v>0</v>
      </c>
      <c r="R80" s="15">
        <f>IF(R$20="-","-",R$20*'3h Losses'!Q53)</f>
        <v>0</v>
      </c>
      <c r="S80" s="15">
        <f>IF(S$20="-","-",S$20*'3h Losses'!R53)</f>
        <v>0</v>
      </c>
      <c r="T80" s="15">
        <f>IF(T$20="-","-",T$20*'3h Losses'!S53)</f>
        <v>0</v>
      </c>
      <c r="U80" s="15">
        <f>IF(U$20="-","-",U$20*'3h Losses'!T53)</f>
        <v>0</v>
      </c>
      <c r="V80" s="15">
        <f>IF(V$20="-","-",V$20*'3h Losses'!U53)</f>
        <v>0</v>
      </c>
      <c r="W80" s="15">
        <f>IF(W$20="-","-",W$20*'3h Losses'!V53)</f>
        <v>0</v>
      </c>
      <c r="X80" s="15">
        <f>IF(X$20="-","-",X$20*'3h Losses'!W53)</f>
        <v>0</v>
      </c>
      <c r="Y80" s="28"/>
      <c r="Z80" s="15">
        <f>IF(Z$20="-","-",Z$20*'3h Losses'!Y53)</f>
        <v>0</v>
      </c>
      <c r="AA80" s="15">
        <f>IF(AA$20="-","-",AA$20*'3h Losses'!Z53)</f>
        <v>0</v>
      </c>
      <c r="AB80" s="15">
        <f>IF(AB$20="-","-",AB$20*'3h Losses'!AA53)</f>
        <v>0</v>
      </c>
      <c r="AC80" s="15">
        <f>IF(AC$20="-","-",AC$20*'3h Losses'!AB53)</f>
        <v>0</v>
      </c>
      <c r="AD80" s="15">
        <f>IF(AD$20="-","-",AD$20*'3h Losses'!AC53)</f>
        <v>0</v>
      </c>
      <c r="AE80" s="15">
        <f>IF(AE$20="-","-",AE$20*'3h Losses'!AD53)</f>
        <v>0</v>
      </c>
      <c r="AF80" s="15">
        <f>IF(AF$20="-","-",AF$20*'3h Losses'!AE53)</f>
        <v>0</v>
      </c>
      <c r="AG80" s="15">
        <f>IF(AG$20="-","-",AG$20*'3h Losses'!AF53)</f>
        <v>0</v>
      </c>
      <c r="AH80" s="15">
        <f>IF(AH$20="-","-",AH$20*'3h Losses'!AG53)</f>
        <v>0</v>
      </c>
      <c r="AI80" s="15">
        <f>IF(AI$20="-","-",AI$20*'3h Losses'!AH53)</f>
        <v>0</v>
      </c>
      <c r="AJ80" s="15">
        <f>IF(AJ$20="-","-",AJ$20*'3h Losses'!AI53)</f>
        <v>1.0589556608345245</v>
      </c>
      <c r="AK80" s="15" t="str">
        <f>IF(AK$20="-","-",AK$20*'3h Losses'!AJ53)</f>
        <v>-</v>
      </c>
      <c r="AL80" s="15" t="str">
        <f>IF(AL$20="-","-",AL$20*'3h Losses'!AK53)</f>
        <v>-</v>
      </c>
      <c r="AM80" s="15" t="str">
        <f>IF(AM$20="-","-",AM$20*'3h Losses'!AL53)</f>
        <v>-</v>
      </c>
      <c r="AN80" s="15" t="str">
        <f>IF(AN$20="-","-",AN$20*'3h Losses'!AM53)</f>
        <v>-</v>
      </c>
      <c r="AO80" s="15" t="str">
        <f>IF(AO$20="-","-",AO$20*'3h Losses'!AN53)</f>
        <v>-</v>
      </c>
      <c r="AP80" s="15" t="str">
        <f>IF(AP$20="-","-",AP$20*'3h Losses'!AO53)</f>
        <v>-</v>
      </c>
      <c r="AQ80" s="15" t="str">
        <f>IF(AQ$20="-","-",AQ$20*'3h Losses'!AP53)</f>
        <v>-</v>
      </c>
      <c r="AR80" s="15" t="str">
        <f>IF(AR$20="-","-",AR$20*'3h Losses'!AQ53)</f>
        <v>-</v>
      </c>
      <c r="AS80" s="15" t="str">
        <f>IF(AS$20="-","-",AS$20*'3h Losses'!AR53)</f>
        <v>-</v>
      </c>
      <c r="AT80" s="15" t="str">
        <f>IF(AT$20="-","-",AT$20*'3h Losses'!AS53)</f>
        <v>-</v>
      </c>
      <c r="AU80" s="15" t="str">
        <f>IF(AU$20="-","-",AU$20*'3h Losses'!AT53)</f>
        <v>-</v>
      </c>
      <c r="AV80" s="15" t="str">
        <f>IF(AV$20="-","-",AV$20*'3h Losses'!AU53)</f>
        <v>-</v>
      </c>
      <c r="AW80" s="15" t="str">
        <f>IF(AW$20="-","-",AW$20*'3h Losses'!AV53)</f>
        <v>-</v>
      </c>
      <c r="AX80" s="15" t="str">
        <f>IF(AX$20="-","-",AX$20*'3h Losses'!AW53)</f>
        <v>-</v>
      </c>
      <c r="AY80" s="15" t="str">
        <f>IF(AY$20="-","-",AY$20*'3h Losses'!AX53)</f>
        <v>-</v>
      </c>
      <c r="AZ80" s="15" t="str">
        <f>IF(AZ$20="-","-",AZ$20*'3h Losses'!AY53)</f>
        <v>-</v>
      </c>
      <c r="BA80" s="15" t="str">
        <f>IF(BA$20="-","-",BA$20*'3h Losses'!AZ53)</f>
        <v>-</v>
      </c>
      <c r="BB80" s="15" t="str">
        <f>IF(BB$20="-","-",BB$20*'3h Losses'!BA53)</f>
        <v>-</v>
      </c>
      <c r="BC80" s="15" t="str">
        <f>IF(BC$20="-","-",BC$20*'3h Losses'!BB53)</f>
        <v>-</v>
      </c>
      <c r="BD80" s="15" t="str">
        <f>IF(BD$20="-","-",BD$20*'3h Losses'!BC53)</f>
        <v>-</v>
      </c>
      <c r="BE80" s="15" t="str">
        <f>IF(BE$20="-","-",BE$20*'3h Losses'!BD53)</f>
        <v>-</v>
      </c>
      <c r="BF80" s="15" t="str">
        <f>IF(BF$20="-","-",BF$20*'3h Losses'!BE53)</f>
        <v>-</v>
      </c>
    </row>
    <row r="81" spans="1:58">
      <c r="A81" s="14"/>
      <c r="B81" s="377"/>
      <c r="C81" s="374"/>
      <c r="D81" s="374"/>
      <c r="E81" s="108" t="s">
        <v>239</v>
      </c>
      <c r="F81" s="376"/>
      <c r="G81" s="28"/>
      <c r="H81" s="15">
        <f>IF(H$20="-","-",H$20*'3h Losses'!G54)</f>
        <v>0</v>
      </c>
      <c r="I81" s="15">
        <f>IF(I$20="-","-",I$20*'3h Losses'!H54)</f>
        <v>0</v>
      </c>
      <c r="J81" s="15">
        <f>IF(J$20="-","-",J$20*'3h Losses'!I54)</f>
        <v>0</v>
      </c>
      <c r="K81" s="15">
        <f>IF(K$20="-","-",K$20*'3h Losses'!J54)</f>
        <v>0</v>
      </c>
      <c r="L81" s="15">
        <f>IF(L$20="-","-",L$20*'3h Losses'!K54)</f>
        <v>0</v>
      </c>
      <c r="M81" s="15">
        <f>IF(M$20="-","-",M$20*'3h Losses'!L54)</f>
        <v>0</v>
      </c>
      <c r="N81" s="15">
        <f>IF(N$20="-","-",N$20*'3h Losses'!M54)</f>
        <v>0</v>
      </c>
      <c r="O81" s="15">
        <f>IF(O$20="-","-",O$20*'3h Losses'!N54)</f>
        <v>0</v>
      </c>
      <c r="P81" s="28"/>
      <c r="Q81" s="15">
        <f>IF(Q$20="-","-",Q$20*'3h Losses'!P54)</f>
        <v>0</v>
      </c>
      <c r="R81" s="15">
        <f>IF(R$20="-","-",R$20*'3h Losses'!Q54)</f>
        <v>0</v>
      </c>
      <c r="S81" s="15">
        <f>IF(S$20="-","-",S$20*'3h Losses'!R54)</f>
        <v>0</v>
      </c>
      <c r="T81" s="15">
        <f>IF(T$20="-","-",T$20*'3h Losses'!S54)</f>
        <v>0</v>
      </c>
      <c r="U81" s="15">
        <f>IF(U$20="-","-",U$20*'3h Losses'!T54)</f>
        <v>0</v>
      </c>
      <c r="V81" s="15">
        <f>IF(V$20="-","-",V$20*'3h Losses'!U54)</f>
        <v>0</v>
      </c>
      <c r="W81" s="15">
        <f>IF(W$20="-","-",W$20*'3h Losses'!V54)</f>
        <v>0</v>
      </c>
      <c r="X81" s="15">
        <f>IF(X$20="-","-",X$20*'3h Losses'!W54)</f>
        <v>0</v>
      </c>
      <c r="Y81" s="28"/>
      <c r="Z81" s="15">
        <f>IF(Z$20="-","-",Z$20*'3h Losses'!Y54)</f>
        <v>0</v>
      </c>
      <c r="AA81" s="15">
        <f>IF(AA$20="-","-",AA$20*'3h Losses'!Z54)</f>
        <v>0</v>
      </c>
      <c r="AB81" s="15">
        <f>IF(AB$20="-","-",AB$20*'3h Losses'!AA54)</f>
        <v>0</v>
      </c>
      <c r="AC81" s="15">
        <f>IF(AC$20="-","-",AC$20*'3h Losses'!AB54)</f>
        <v>0</v>
      </c>
      <c r="AD81" s="15">
        <f>IF(AD$20="-","-",AD$20*'3h Losses'!AC54)</f>
        <v>0</v>
      </c>
      <c r="AE81" s="15">
        <f>IF(AE$20="-","-",AE$20*'3h Losses'!AD54)</f>
        <v>0</v>
      </c>
      <c r="AF81" s="15">
        <f>IF(AF$20="-","-",AF$20*'3h Losses'!AE54)</f>
        <v>0</v>
      </c>
      <c r="AG81" s="15">
        <f>IF(AG$20="-","-",AG$20*'3h Losses'!AF54)</f>
        <v>0</v>
      </c>
      <c r="AH81" s="15">
        <f>IF(AH$20="-","-",AH$20*'3h Losses'!AG54)</f>
        <v>0</v>
      </c>
      <c r="AI81" s="15">
        <f>IF(AI$20="-","-",AI$20*'3h Losses'!AH54)</f>
        <v>0</v>
      </c>
      <c r="AJ81" s="15">
        <f>IF(AJ$20="-","-",AJ$20*'3h Losses'!AI54)</f>
        <v>1.0651110075944339</v>
      </c>
      <c r="AK81" s="15" t="str">
        <f>IF(AK$20="-","-",AK$20*'3h Losses'!AJ54)</f>
        <v>-</v>
      </c>
      <c r="AL81" s="15" t="str">
        <f>IF(AL$20="-","-",AL$20*'3h Losses'!AK54)</f>
        <v>-</v>
      </c>
      <c r="AM81" s="15" t="str">
        <f>IF(AM$20="-","-",AM$20*'3h Losses'!AL54)</f>
        <v>-</v>
      </c>
      <c r="AN81" s="15" t="str">
        <f>IF(AN$20="-","-",AN$20*'3h Losses'!AM54)</f>
        <v>-</v>
      </c>
      <c r="AO81" s="15" t="str">
        <f>IF(AO$20="-","-",AO$20*'3h Losses'!AN54)</f>
        <v>-</v>
      </c>
      <c r="AP81" s="15" t="str">
        <f>IF(AP$20="-","-",AP$20*'3h Losses'!AO54)</f>
        <v>-</v>
      </c>
      <c r="AQ81" s="15" t="str">
        <f>IF(AQ$20="-","-",AQ$20*'3h Losses'!AP54)</f>
        <v>-</v>
      </c>
      <c r="AR81" s="15" t="str">
        <f>IF(AR$20="-","-",AR$20*'3h Losses'!AQ54)</f>
        <v>-</v>
      </c>
      <c r="AS81" s="15" t="str">
        <f>IF(AS$20="-","-",AS$20*'3h Losses'!AR54)</f>
        <v>-</v>
      </c>
      <c r="AT81" s="15" t="str">
        <f>IF(AT$20="-","-",AT$20*'3h Losses'!AS54)</f>
        <v>-</v>
      </c>
      <c r="AU81" s="15" t="str">
        <f>IF(AU$20="-","-",AU$20*'3h Losses'!AT54)</f>
        <v>-</v>
      </c>
      <c r="AV81" s="15" t="str">
        <f>IF(AV$20="-","-",AV$20*'3h Losses'!AU54)</f>
        <v>-</v>
      </c>
      <c r="AW81" s="15" t="str">
        <f>IF(AW$20="-","-",AW$20*'3h Losses'!AV54)</f>
        <v>-</v>
      </c>
      <c r="AX81" s="15" t="str">
        <f>IF(AX$20="-","-",AX$20*'3h Losses'!AW54)</f>
        <v>-</v>
      </c>
      <c r="AY81" s="15" t="str">
        <f>IF(AY$20="-","-",AY$20*'3h Losses'!AX54)</f>
        <v>-</v>
      </c>
      <c r="AZ81" s="15" t="str">
        <f>IF(AZ$20="-","-",AZ$20*'3h Losses'!AY54)</f>
        <v>-</v>
      </c>
      <c r="BA81" s="15" t="str">
        <f>IF(BA$20="-","-",BA$20*'3h Losses'!AZ54)</f>
        <v>-</v>
      </c>
      <c r="BB81" s="15" t="str">
        <f>IF(BB$20="-","-",BB$20*'3h Losses'!BA54)</f>
        <v>-</v>
      </c>
      <c r="BC81" s="15" t="str">
        <f>IF(BC$20="-","-",BC$20*'3h Losses'!BB54)</f>
        <v>-</v>
      </c>
      <c r="BD81" s="15" t="str">
        <f>IF(BD$20="-","-",BD$20*'3h Losses'!BC54)</f>
        <v>-</v>
      </c>
      <c r="BE81" s="15" t="str">
        <f>IF(BE$20="-","-",BE$20*'3h Losses'!BD54)</f>
        <v>-</v>
      </c>
      <c r="BF81" s="15" t="str">
        <f>IF(BF$20="-","-",BF$20*'3h Losses'!BE54)</f>
        <v>-</v>
      </c>
    </row>
    <row r="82" spans="1:58">
      <c r="A82" s="14"/>
      <c r="B82" s="377"/>
      <c r="C82" s="374"/>
      <c r="D82" s="374"/>
      <c r="E82" s="108" t="s">
        <v>240</v>
      </c>
      <c r="F82" s="376"/>
      <c r="G82" s="28"/>
      <c r="H82" s="15">
        <f>IF(H$20="-","-",H$20*'3h Losses'!G55)</f>
        <v>0</v>
      </c>
      <c r="I82" s="15">
        <f>IF(I$20="-","-",I$20*'3h Losses'!H55)</f>
        <v>0</v>
      </c>
      <c r="J82" s="15">
        <f>IF(J$20="-","-",J$20*'3h Losses'!I55)</f>
        <v>0</v>
      </c>
      <c r="K82" s="15">
        <f>IF(K$20="-","-",K$20*'3h Losses'!J55)</f>
        <v>0</v>
      </c>
      <c r="L82" s="15">
        <f>IF(L$20="-","-",L$20*'3h Losses'!K55)</f>
        <v>0</v>
      </c>
      <c r="M82" s="15">
        <f>IF(M$20="-","-",M$20*'3h Losses'!L55)</f>
        <v>0</v>
      </c>
      <c r="N82" s="15">
        <f>IF(N$20="-","-",N$20*'3h Losses'!M55)</f>
        <v>0</v>
      </c>
      <c r="O82" s="15">
        <f>IF(O$20="-","-",O$20*'3h Losses'!N55)</f>
        <v>0</v>
      </c>
      <c r="P82" s="28"/>
      <c r="Q82" s="15">
        <f>IF(Q$20="-","-",Q$20*'3h Losses'!P55)</f>
        <v>0</v>
      </c>
      <c r="R82" s="15">
        <f>IF(R$20="-","-",R$20*'3h Losses'!Q55)</f>
        <v>0</v>
      </c>
      <c r="S82" s="15">
        <f>IF(S$20="-","-",S$20*'3h Losses'!R55)</f>
        <v>0</v>
      </c>
      <c r="T82" s="15">
        <f>IF(T$20="-","-",T$20*'3h Losses'!S55)</f>
        <v>0</v>
      </c>
      <c r="U82" s="15">
        <f>IF(U$20="-","-",U$20*'3h Losses'!T55)</f>
        <v>0</v>
      </c>
      <c r="V82" s="15">
        <f>IF(V$20="-","-",V$20*'3h Losses'!U55)</f>
        <v>0</v>
      </c>
      <c r="W82" s="15">
        <f>IF(W$20="-","-",W$20*'3h Losses'!V55)</f>
        <v>0</v>
      </c>
      <c r="X82" s="15">
        <f>IF(X$20="-","-",X$20*'3h Losses'!W55)</f>
        <v>0</v>
      </c>
      <c r="Y82" s="28"/>
      <c r="Z82" s="15">
        <f>IF(Z$20="-","-",Z$20*'3h Losses'!Y55)</f>
        <v>0</v>
      </c>
      <c r="AA82" s="15">
        <f>IF(AA$20="-","-",AA$20*'3h Losses'!Z55)</f>
        <v>0</v>
      </c>
      <c r="AB82" s="15">
        <f>IF(AB$20="-","-",AB$20*'3h Losses'!AA55)</f>
        <v>0</v>
      </c>
      <c r="AC82" s="15">
        <f>IF(AC$20="-","-",AC$20*'3h Losses'!AB55)</f>
        <v>0</v>
      </c>
      <c r="AD82" s="15">
        <f>IF(AD$20="-","-",AD$20*'3h Losses'!AC55)</f>
        <v>0</v>
      </c>
      <c r="AE82" s="15">
        <f>IF(AE$20="-","-",AE$20*'3h Losses'!AD55)</f>
        <v>0</v>
      </c>
      <c r="AF82" s="15">
        <f>IF(AF$20="-","-",AF$20*'3h Losses'!AE55)</f>
        <v>0</v>
      </c>
      <c r="AG82" s="15">
        <f>IF(AG$20="-","-",AG$20*'3h Losses'!AF55)</f>
        <v>0</v>
      </c>
      <c r="AH82" s="15">
        <f>IF(AH$20="-","-",AH$20*'3h Losses'!AG55)</f>
        <v>0</v>
      </c>
      <c r="AI82" s="15">
        <f>IF(AI$20="-","-",AI$20*'3h Losses'!AH55)</f>
        <v>0</v>
      </c>
      <c r="AJ82" s="15">
        <f>IF(AJ$20="-","-",AJ$20*'3h Losses'!AI55)</f>
        <v>1.0400629854779322</v>
      </c>
      <c r="AK82" s="15" t="str">
        <f>IF(AK$20="-","-",AK$20*'3h Losses'!AJ55)</f>
        <v>-</v>
      </c>
      <c r="AL82" s="15" t="str">
        <f>IF(AL$20="-","-",AL$20*'3h Losses'!AK55)</f>
        <v>-</v>
      </c>
      <c r="AM82" s="15" t="str">
        <f>IF(AM$20="-","-",AM$20*'3h Losses'!AL55)</f>
        <v>-</v>
      </c>
      <c r="AN82" s="15" t="str">
        <f>IF(AN$20="-","-",AN$20*'3h Losses'!AM55)</f>
        <v>-</v>
      </c>
      <c r="AO82" s="15" t="str">
        <f>IF(AO$20="-","-",AO$20*'3h Losses'!AN55)</f>
        <v>-</v>
      </c>
      <c r="AP82" s="15" t="str">
        <f>IF(AP$20="-","-",AP$20*'3h Losses'!AO55)</f>
        <v>-</v>
      </c>
      <c r="AQ82" s="15" t="str">
        <f>IF(AQ$20="-","-",AQ$20*'3h Losses'!AP55)</f>
        <v>-</v>
      </c>
      <c r="AR82" s="15" t="str">
        <f>IF(AR$20="-","-",AR$20*'3h Losses'!AQ55)</f>
        <v>-</v>
      </c>
      <c r="AS82" s="15" t="str">
        <f>IF(AS$20="-","-",AS$20*'3h Losses'!AR55)</f>
        <v>-</v>
      </c>
      <c r="AT82" s="15" t="str">
        <f>IF(AT$20="-","-",AT$20*'3h Losses'!AS55)</f>
        <v>-</v>
      </c>
      <c r="AU82" s="15" t="str">
        <f>IF(AU$20="-","-",AU$20*'3h Losses'!AT55)</f>
        <v>-</v>
      </c>
      <c r="AV82" s="15" t="str">
        <f>IF(AV$20="-","-",AV$20*'3h Losses'!AU55)</f>
        <v>-</v>
      </c>
      <c r="AW82" s="15" t="str">
        <f>IF(AW$20="-","-",AW$20*'3h Losses'!AV55)</f>
        <v>-</v>
      </c>
      <c r="AX82" s="15" t="str">
        <f>IF(AX$20="-","-",AX$20*'3h Losses'!AW55)</f>
        <v>-</v>
      </c>
      <c r="AY82" s="15" t="str">
        <f>IF(AY$20="-","-",AY$20*'3h Losses'!AX55)</f>
        <v>-</v>
      </c>
      <c r="AZ82" s="15" t="str">
        <f>IF(AZ$20="-","-",AZ$20*'3h Losses'!AY55)</f>
        <v>-</v>
      </c>
      <c r="BA82" s="15" t="str">
        <f>IF(BA$20="-","-",BA$20*'3h Losses'!AZ55)</f>
        <v>-</v>
      </c>
      <c r="BB82" s="15" t="str">
        <f>IF(BB$20="-","-",BB$20*'3h Losses'!BA55)</f>
        <v>-</v>
      </c>
      <c r="BC82" s="15" t="str">
        <f>IF(BC$20="-","-",BC$20*'3h Losses'!BB55)</f>
        <v>-</v>
      </c>
      <c r="BD82" s="15" t="str">
        <f>IF(BD$20="-","-",BD$20*'3h Losses'!BC55)</f>
        <v>-</v>
      </c>
      <c r="BE82" s="15" t="str">
        <f>IF(BE$20="-","-",BE$20*'3h Losses'!BD55)</f>
        <v>-</v>
      </c>
      <c r="BF82" s="15" t="str">
        <f>IF(BF$20="-","-",BF$20*'3h Losses'!BE55)</f>
        <v>-</v>
      </c>
    </row>
    <row r="83" spans="1:58">
      <c r="A83" s="14"/>
      <c r="B83" s="377"/>
      <c r="C83" s="374"/>
      <c r="D83" s="374"/>
      <c r="E83" s="108" t="s">
        <v>241</v>
      </c>
      <c r="F83" s="376"/>
      <c r="G83" s="28"/>
      <c r="H83" s="15">
        <f>IF(H$20="-","-",H$20*'3h Losses'!G56)</f>
        <v>0</v>
      </c>
      <c r="I83" s="15">
        <f>IF(I$20="-","-",I$20*'3h Losses'!H56)</f>
        <v>0</v>
      </c>
      <c r="J83" s="15">
        <f>IF(J$20="-","-",J$20*'3h Losses'!I56)</f>
        <v>0</v>
      </c>
      <c r="K83" s="15">
        <f>IF(K$20="-","-",K$20*'3h Losses'!J56)</f>
        <v>0</v>
      </c>
      <c r="L83" s="15">
        <f>IF(L$20="-","-",L$20*'3h Losses'!K56)</f>
        <v>0</v>
      </c>
      <c r="M83" s="15">
        <f>IF(M$20="-","-",M$20*'3h Losses'!L56)</f>
        <v>0</v>
      </c>
      <c r="N83" s="15">
        <f>IF(N$20="-","-",N$20*'3h Losses'!M56)</f>
        <v>0</v>
      </c>
      <c r="O83" s="15">
        <f>IF(O$20="-","-",O$20*'3h Losses'!N56)</f>
        <v>0</v>
      </c>
      <c r="P83" s="28"/>
      <c r="Q83" s="15">
        <f>IF(Q$20="-","-",Q$20*'3h Losses'!P56)</f>
        <v>0</v>
      </c>
      <c r="R83" s="15">
        <f>IF(R$20="-","-",R$20*'3h Losses'!Q56)</f>
        <v>0</v>
      </c>
      <c r="S83" s="15">
        <f>IF(S$20="-","-",S$20*'3h Losses'!R56)</f>
        <v>0</v>
      </c>
      <c r="T83" s="15">
        <f>IF(T$20="-","-",T$20*'3h Losses'!S56)</f>
        <v>0</v>
      </c>
      <c r="U83" s="15">
        <f>IF(U$20="-","-",U$20*'3h Losses'!T56)</f>
        <v>0</v>
      </c>
      <c r="V83" s="15">
        <f>IF(V$20="-","-",V$20*'3h Losses'!U56)</f>
        <v>0</v>
      </c>
      <c r="W83" s="15">
        <f>IF(W$20="-","-",W$20*'3h Losses'!V56)</f>
        <v>0</v>
      </c>
      <c r="X83" s="15">
        <f>IF(X$20="-","-",X$20*'3h Losses'!W56)</f>
        <v>0</v>
      </c>
      <c r="Y83" s="28"/>
      <c r="Z83" s="15">
        <f>IF(Z$20="-","-",Z$20*'3h Losses'!Y56)</f>
        <v>0</v>
      </c>
      <c r="AA83" s="15">
        <f>IF(AA$20="-","-",AA$20*'3h Losses'!Z56)</f>
        <v>0</v>
      </c>
      <c r="AB83" s="15">
        <f>IF(AB$20="-","-",AB$20*'3h Losses'!AA56)</f>
        <v>0</v>
      </c>
      <c r="AC83" s="15">
        <f>IF(AC$20="-","-",AC$20*'3h Losses'!AB56)</f>
        <v>0</v>
      </c>
      <c r="AD83" s="15">
        <f>IF(AD$20="-","-",AD$20*'3h Losses'!AC56)</f>
        <v>0</v>
      </c>
      <c r="AE83" s="15">
        <f>IF(AE$20="-","-",AE$20*'3h Losses'!AD56)</f>
        <v>0</v>
      </c>
      <c r="AF83" s="15">
        <f>IF(AF$20="-","-",AF$20*'3h Losses'!AE56)</f>
        <v>0</v>
      </c>
      <c r="AG83" s="15">
        <f>IF(AG$20="-","-",AG$20*'3h Losses'!AF56)</f>
        <v>0</v>
      </c>
      <c r="AH83" s="15">
        <f>IF(AH$20="-","-",AH$20*'3h Losses'!AG56)</f>
        <v>0</v>
      </c>
      <c r="AI83" s="15">
        <f>IF(AI$20="-","-",AI$20*'3h Losses'!AH56)</f>
        <v>0</v>
      </c>
      <c r="AJ83" s="15">
        <f>IF(AJ$20="-","-",AJ$20*'3h Losses'!AI56)</f>
        <v>1.0202282062052139</v>
      </c>
      <c r="AK83" s="15" t="str">
        <f>IF(AK$20="-","-",AK$20*'3h Losses'!AJ56)</f>
        <v>-</v>
      </c>
      <c r="AL83" s="15" t="str">
        <f>IF(AL$20="-","-",AL$20*'3h Losses'!AK56)</f>
        <v>-</v>
      </c>
      <c r="AM83" s="15" t="str">
        <f>IF(AM$20="-","-",AM$20*'3h Losses'!AL56)</f>
        <v>-</v>
      </c>
      <c r="AN83" s="15" t="str">
        <f>IF(AN$20="-","-",AN$20*'3h Losses'!AM56)</f>
        <v>-</v>
      </c>
      <c r="AO83" s="15" t="str">
        <f>IF(AO$20="-","-",AO$20*'3h Losses'!AN56)</f>
        <v>-</v>
      </c>
      <c r="AP83" s="15" t="str">
        <f>IF(AP$20="-","-",AP$20*'3h Losses'!AO56)</f>
        <v>-</v>
      </c>
      <c r="AQ83" s="15" t="str">
        <f>IF(AQ$20="-","-",AQ$20*'3h Losses'!AP56)</f>
        <v>-</v>
      </c>
      <c r="AR83" s="15" t="str">
        <f>IF(AR$20="-","-",AR$20*'3h Losses'!AQ56)</f>
        <v>-</v>
      </c>
      <c r="AS83" s="15" t="str">
        <f>IF(AS$20="-","-",AS$20*'3h Losses'!AR56)</f>
        <v>-</v>
      </c>
      <c r="AT83" s="15" t="str">
        <f>IF(AT$20="-","-",AT$20*'3h Losses'!AS56)</f>
        <v>-</v>
      </c>
      <c r="AU83" s="15" t="str">
        <f>IF(AU$20="-","-",AU$20*'3h Losses'!AT56)</f>
        <v>-</v>
      </c>
      <c r="AV83" s="15" t="str">
        <f>IF(AV$20="-","-",AV$20*'3h Losses'!AU56)</f>
        <v>-</v>
      </c>
      <c r="AW83" s="15" t="str">
        <f>IF(AW$20="-","-",AW$20*'3h Losses'!AV56)</f>
        <v>-</v>
      </c>
      <c r="AX83" s="15" t="str">
        <f>IF(AX$20="-","-",AX$20*'3h Losses'!AW56)</f>
        <v>-</v>
      </c>
      <c r="AY83" s="15" t="str">
        <f>IF(AY$20="-","-",AY$20*'3h Losses'!AX56)</f>
        <v>-</v>
      </c>
      <c r="AZ83" s="15" t="str">
        <f>IF(AZ$20="-","-",AZ$20*'3h Losses'!AY56)</f>
        <v>-</v>
      </c>
      <c r="BA83" s="15" t="str">
        <f>IF(BA$20="-","-",BA$20*'3h Losses'!AZ56)</f>
        <v>-</v>
      </c>
      <c r="BB83" s="15" t="str">
        <f>IF(BB$20="-","-",BB$20*'3h Losses'!BA56)</f>
        <v>-</v>
      </c>
      <c r="BC83" s="15" t="str">
        <f>IF(BC$20="-","-",BC$20*'3h Losses'!BB56)</f>
        <v>-</v>
      </c>
      <c r="BD83" s="15" t="str">
        <f>IF(BD$20="-","-",BD$20*'3h Losses'!BC56)</f>
        <v>-</v>
      </c>
      <c r="BE83" s="15" t="str">
        <f>IF(BE$20="-","-",BE$20*'3h Losses'!BD56)</f>
        <v>-</v>
      </c>
      <c r="BF83" s="15" t="str">
        <f>IF(BF$20="-","-",BF$20*'3h Losses'!BE56)</f>
        <v>-</v>
      </c>
    </row>
    <row r="84" spans="1:58">
      <c r="A84" s="14"/>
      <c r="B84" s="377"/>
      <c r="C84" s="374"/>
      <c r="D84" s="374"/>
      <c r="E84" s="108" t="s">
        <v>242</v>
      </c>
      <c r="F84" s="376"/>
      <c r="G84" s="28"/>
      <c r="H84" s="15">
        <f>IF(H$20="-","-",H$20*'3h Losses'!G57)</f>
        <v>0</v>
      </c>
      <c r="I84" s="15">
        <f>IF(I$20="-","-",I$20*'3h Losses'!H57)</f>
        <v>0</v>
      </c>
      <c r="J84" s="15">
        <f>IF(J$20="-","-",J$20*'3h Losses'!I57)</f>
        <v>0</v>
      </c>
      <c r="K84" s="15">
        <f>IF(K$20="-","-",K$20*'3h Losses'!J57)</f>
        <v>0</v>
      </c>
      <c r="L84" s="15">
        <f>IF(L$20="-","-",L$20*'3h Losses'!K57)</f>
        <v>0</v>
      </c>
      <c r="M84" s="15">
        <f>IF(M$20="-","-",M$20*'3h Losses'!L57)</f>
        <v>0</v>
      </c>
      <c r="N84" s="15">
        <f>IF(N$20="-","-",N$20*'3h Losses'!M57)</f>
        <v>0</v>
      </c>
      <c r="O84" s="15">
        <f>IF(O$20="-","-",O$20*'3h Losses'!N57)</f>
        <v>0</v>
      </c>
      <c r="P84" s="28"/>
      <c r="Q84" s="15">
        <f>IF(Q$20="-","-",Q$20*'3h Losses'!P57)</f>
        <v>0</v>
      </c>
      <c r="R84" s="15">
        <f>IF(R$20="-","-",R$20*'3h Losses'!Q57)</f>
        <v>0</v>
      </c>
      <c r="S84" s="15">
        <f>IF(S$20="-","-",S$20*'3h Losses'!R57)</f>
        <v>0</v>
      </c>
      <c r="T84" s="15">
        <f>IF(T$20="-","-",T$20*'3h Losses'!S57)</f>
        <v>0</v>
      </c>
      <c r="U84" s="15">
        <f>IF(U$20="-","-",U$20*'3h Losses'!T57)</f>
        <v>0</v>
      </c>
      <c r="V84" s="15">
        <f>IF(V$20="-","-",V$20*'3h Losses'!U57)</f>
        <v>0</v>
      </c>
      <c r="W84" s="15">
        <f>IF(W$20="-","-",W$20*'3h Losses'!V57)</f>
        <v>0</v>
      </c>
      <c r="X84" s="15">
        <f>IF(X$20="-","-",X$20*'3h Losses'!W57)</f>
        <v>0</v>
      </c>
      <c r="Y84" s="28"/>
      <c r="Z84" s="15">
        <f>IF(Z$20="-","-",Z$20*'3h Losses'!Y57)</f>
        <v>0</v>
      </c>
      <c r="AA84" s="15">
        <f>IF(AA$20="-","-",AA$20*'3h Losses'!Z57)</f>
        <v>0</v>
      </c>
      <c r="AB84" s="15">
        <f>IF(AB$20="-","-",AB$20*'3h Losses'!AA57)</f>
        <v>0</v>
      </c>
      <c r="AC84" s="15">
        <f>IF(AC$20="-","-",AC$20*'3h Losses'!AB57)</f>
        <v>0</v>
      </c>
      <c r="AD84" s="15">
        <f>IF(AD$20="-","-",AD$20*'3h Losses'!AC57)</f>
        <v>0</v>
      </c>
      <c r="AE84" s="15">
        <f>IF(AE$20="-","-",AE$20*'3h Losses'!AD57)</f>
        <v>0</v>
      </c>
      <c r="AF84" s="15">
        <f>IF(AF$20="-","-",AF$20*'3h Losses'!AE57)</f>
        <v>0</v>
      </c>
      <c r="AG84" s="15">
        <f>IF(AG$20="-","-",AG$20*'3h Losses'!AF57)</f>
        <v>0</v>
      </c>
      <c r="AH84" s="15">
        <f>IF(AH$20="-","-",AH$20*'3h Losses'!AG57)</f>
        <v>0</v>
      </c>
      <c r="AI84" s="15">
        <f>IF(AI$20="-","-",AI$20*'3h Losses'!AH57)</f>
        <v>0</v>
      </c>
      <c r="AJ84" s="15">
        <f>IF(AJ$20="-","-",AJ$20*'3h Losses'!AI57)</f>
        <v>1.0384806781079636</v>
      </c>
      <c r="AK84" s="15" t="str">
        <f>IF(AK$20="-","-",AK$20*'3h Losses'!AJ57)</f>
        <v>-</v>
      </c>
      <c r="AL84" s="15" t="str">
        <f>IF(AL$20="-","-",AL$20*'3h Losses'!AK57)</f>
        <v>-</v>
      </c>
      <c r="AM84" s="15" t="str">
        <f>IF(AM$20="-","-",AM$20*'3h Losses'!AL57)</f>
        <v>-</v>
      </c>
      <c r="AN84" s="15" t="str">
        <f>IF(AN$20="-","-",AN$20*'3h Losses'!AM57)</f>
        <v>-</v>
      </c>
      <c r="AO84" s="15" t="str">
        <f>IF(AO$20="-","-",AO$20*'3h Losses'!AN57)</f>
        <v>-</v>
      </c>
      <c r="AP84" s="15" t="str">
        <f>IF(AP$20="-","-",AP$20*'3h Losses'!AO57)</f>
        <v>-</v>
      </c>
      <c r="AQ84" s="15" t="str">
        <f>IF(AQ$20="-","-",AQ$20*'3h Losses'!AP57)</f>
        <v>-</v>
      </c>
      <c r="AR84" s="15" t="str">
        <f>IF(AR$20="-","-",AR$20*'3h Losses'!AQ57)</f>
        <v>-</v>
      </c>
      <c r="AS84" s="15" t="str">
        <f>IF(AS$20="-","-",AS$20*'3h Losses'!AR57)</f>
        <v>-</v>
      </c>
      <c r="AT84" s="15" t="str">
        <f>IF(AT$20="-","-",AT$20*'3h Losses'!AS57)</f>
        <v>-</v>
      </c>
      <c r="AU84" s="15" t="str">
        <f>IF(AU$20="-","-",AU$20*'3h Losses'!AT57)</f>
        <v>-</v>
      </c>
      <c r="AV84" s="15" t="str">
        <f>IF(AV$20="-","-",AV$20*'3h Losses'!AU57)</f>
        <v>-</v>
      </c>
      <c r="AW84" s="15" t="str">
        <f>IF(AW$20="-","-",AW$20*'3h Losses'!AV57)</f>
        <v>-</v>
      </c>
      <c r="AX84" s="15" t="str">
        <f>IF(AX$20="-","-",AX$20*'3h Losses'!AW57)</f>
        <v>-</v>
      </c>
      <c r="AY84" s="15" t="str">
        <f>IF(AY$20="-","-",AY$20*'3h Losses'!AX57)</f>
        <v>-</v>
      </c>
      <c r="AZ84" s="15" t="str">
        <f>IF(AZ$20="-","-",AZ$20*'3h Losses'!AY57)</f>
        <v>-</v>
      </c>
      <c r="BA84" s="15" t="str">
        <f>IF(BA$20="-","-",BA$20*'3h Losses'!AZ57)</f>
        <v>-</v>
      </c>
      <c r="BB84" s="15" t="str">
        <f>IF(BB$20="-","-",BB$20*'3h Losses'!BA57)</f>
        <v>-</v>
      </c>
      <c r="BC84" s="15" t="str">
        <f>IF(BC$20="-","-",BC$20*'3h Losses'!BB57)</f>
        <v>-</v>
      </c>
      <c r="BD84" s="15" t="str">
        <f>IF(BD$20="-","-",BD$20*'3h Losses'!BC57)</f>
        <v>-</v>
      </c>
      <c r="BE84" s="15" t="str">
        <f>IF(BE$20="-","-",BE$20*'3h Losses'!BD57)</f>
        <v>-</v>
      </c>
      <c r="BF84" s="15" t="str">
        <f>IF(BF$20="-","-",BF$20*'3h Losses'!BE57)</f>
        <v>-</v>
      </c>
    </row>
    <row r="85" spans="1:58">
      <c r="A85" s="14"/>
      <c r="B85" s="377"/>
      <c r="C85" s="374"/>
      <c r="D85" s="374"/>
      <c r="E85" s="108" t="s">
        <v>243</v>
      </c>
      <c r="F85" s="376"/>
      <c r="G85" s="28"/>
      <c r="H85" s="15">
        <f>IF(H$20="-","-",H$20*'3h Losses'!G58)</f>
        <v>0</v>
      </c>
      <c r="I85" s="15">
        <f>IF(I$20="-","-",I$20*'3h Losses'!H58)</f>
        <v>0</v>
      </c>
      <c r="J85" s="15">
        <f>IF(J$20="-","-",J$20*'3h Losses'!I58)</f>
        <v>0</v>
      </c>
      <c r="K85" s="15">
        <f>IF(K$20="-","-",K$20*'3h Losses'!J58)</f>
        <v>0</v>
      </c>
      <c r="L85" s="15">
        <f>IF(L$20="-","-",L$20*'3h Losses'!K58)</f>
        <v>0</v>
      </c>
      <c r="M85" s="15">
        <f>IF(M$20="-","-",M$20*'3h Losses'!L58)</f>
        <v>0</v>
      </c>
      <c r="N85" s="15">
        <f>IF(N$20="-","-",N$20*'3h Losses'!M58)</f>
        <v>0</v>
      </c>
      <c r="O85" s="15">
        <f>IF(O$20="-","-",O$20*'3h Losses'!N58)</f>
        <v>0</v>
      </c>
      <c r="P85" s="28"/>
      <c r="Q85" s="15">
        <f>IF(Q$20="-","-",Q$20*'3h Losses'!P58)</f>
        <v>0</v>
      </c>
      <c r="R85" s="15">
        <f>IF(R$20="-","-",R$20*'3h Losses'!Q58)</f>
        <v>0</v>
      </c>
      <c r="S85" s="15">
        <f>IF(S$20="-","-",S$20*'3h Losses'!R58)</f>
        <v>0</v>
      </c>
      <c r="T85" s="15">
        <f>IF(T$20="-","-",T$20*'3h Losses'!S58)</f>
        <v>0</v>
      </c>
      <c r="U85" s="15">
        <f>IF(U$20="-","-",U$20*'3h Losses'!T58)</f>
        <v>0</v>
      </c>
      <c r="V85" s="15">
        <f>IF(V$20="-","-",V$20*'3h Losses'!U58)</f>
        <v>0</v>
      </c>
      <c r="W85" s="15">
        <f>IF(W$20="-","-",W$20*'3h Losses'!V58)</f>
        <v>0</v>
      </c>
      <c r="X85" s="15">
        <f>IF(X$20="-","-",X$20*'3h Losses'!W58)</f>
        <v>0</v>
      </c>
      <c r="Y85" s="28"/>
      <c r="Z85" s="15">
        <f>IF(Z$20="-","-",Z$20*'3h Losses'!Y58)</f>
        <v>0</v>
      </c>
      <c r="AA85" s="15">
        <f>IF(AA$20="-","-",AA$20*'3h Losses'!Z58)</f>
        <v>0</v>
      </c>
      <c r="AB85" s="15">
        <f>IF(AB$20="-","-",AB$20*'3h Losses'!AA58)</f>
        <v>0</v>
      </c>
      <c r="AC85" s="15">
        <f>IF(AC$20="-","-",AC$20*'3h Losses'!AB58)</f>
        <v>0</v>
      </c>
      <c r="AD85" s="15">
        <f>IF(AD$20="-","-",AD$20*'3h Losses'!AC58)</f>
        <v>0</v>
      </c>
      <c r="AE85" s="15">
        <f>IF(AE$20="-","-",AE$20*'3h Losses'!AD58)</f>
        <v>0</v>
      </c>
      <c r="AF85" s="15">
        <f>IF(AF$20="-","-",AF$20*'3h Losses'!AE58)</f>
        <v>0</v>
      </c>
      <c r="AG85" s="15">
        <f>IF(AG$20="-","-",AG$20*'3h Losses'!AF58)</f>
        <v>0</v>
      </c>
      <c r="AH85" s="15">
        <f>IF(AH$20="-","-",AH$20*'3h Losses'!AG58)</f>
        <v>0</v>
      </c>
      <c r="AI85" s="15">
        <f>IF(AI$20="-","-",AI$20*'3h Losses'!AH58)</f>
        <v>0</v>
      </c>
      <c r="AJ85" s="15">
        <f>IF(AJ$20="-","-",AJ$20*'3h Losses'!AI58)</f>
        <v>1.0398284929132386</v>
      </c>
      <c r="AK85" s="15" t="str">
        <f>IF(AK$20="-","-",AK$20*'3h Losses'!AJ58)</f>
        <v>-</v>
      </c>
      <c r="AL85" s="15" t="str">
        <f>IF(AL$20="-","-",AL$20*'3h Losses'!AK58)</f>
        <v>-</v>
      </c>
      <c r="AM85" s="15" t="str">
        <f>IF(AM$20="-","-",AM$20*'3h Losses'!AL58)</f>
        <v>-</v>
      </c>
      <c r="AN85" s="15" t="str">
        <f>IF(AN$20="-","-",AN$20*'3h Losses'!AM58)</f>
        <v>-</v>
      </c>
      <c r="AO85" s="15" t="str">
        <f>IF(AO$20="-","-",AO$20*'3h Losses'!AN58)</f>
        <v>-</v>
      </c>
      <c r="AP85" s="15" t="str">
        <f>IF(AP$20="-","-",AP$20*'3h Losses'!AO58)</f>
        <v>-</v>
      </c>
      <c r="AQ85" s="15" t="str">
        <f>IF(AQ$20="-","-",AQ$20*'3h Losses'!AP58)</f>
        <v>-</v>
      </c>
      <c r="AR85" s="15" t="str">
        <f>IF(AR$20="-","-",AR$20*'3h Losses'!AQ58)</f>
        <v>-</v>
      </c>
      <c r="AS85" s="15" t="str">
        <f>IF(AS$20="-","-",AS$20*'3h Losses'!AR58)</f>
        <v>-</v>
      </c>
      <c r="AT85" s="15" t="str">
        <f>IF(AT$20="-","-",AT$20*'3h Losses'!AS58)</f>
        <v>-</v>
      </c>
      <c r="AU85" s="15" t="str">
        <f>IF(AU$20="-","-",AU$20*'3h Losses'!AT58)</f>
        <v>-</v>
      </c>
      <c r="AV85" s="15" t="str">
        <f>IF(AV$20="-","-",AV$20*'3h Losses'!AU58)</f>
        <v>-</v>
      </c>
      <c r="AW85" s="15" t="str">
        <f>IF(AW$20="-","-",AW$20*'3h Losses'!AV58)</f>
        <v>-</v>
      </c>
      <c r="AX85" s="15" t="str">
        <f>IF(AX$20="-","-",AX$20*'3h Losses'!AW58)</f>
        <v>-</v>
      </c>
      <c r="AY85" s="15" t="str">
        <f>IF(AY$20="-","-",AY$20*'3h Losses'!AX58)</f>
        <v>-</v>
      </c>
      <c r="AZ85" s="15" t="str">
        <f>IF(AZ$20="-","-",AZ$20*'3h Losses'!AY58)</f>
        <v>-</v>
      </c>
      <c r="BA85" s="15" t="str">
        <f>IF(BA$20="-","-",BA$20*'3h Losses'!AZ58)</f>
        <v>-</v>
      </c>
      <c r="BB85" s="15" t="str">
        <f>IF(BB$20="-","-",BB$20*'3h Losses'!BA58)</f>
        <v>-</v>
      </c>
      <c r="BC85" s="15" t="str">
        <f>IF(BC$20="-","-",BC$20*'3h Losses'!BB58)</f>
        <v>-</v>
      </c>
      <c r="BD85" s="15" t="str">
        <f>IF(BD$20="-","-",BD$20*'3h Losses'!BC58)</f>
        <v>-</v>
      </c>
      <c r="BE85" s="15" t="str">
        <f>IF(BE$20="-","-",BE$20*'3h Losses'!BD58)</f>
        <v>-</v>
      </c>
      <c r="BF85" s="15" t="str">
        <f>IF(BF$20="-","-",BF$20*'3h Losses'!BE58)</f>
        <v>-</v>
      </c>
    </row>
    <row r="86" spans="1:58">
      <c r="A86" s="14"/>
      <c r="B86" s="377"/>
      <c r="C86" s="374"/>
      <c r="D86" s="374"/>
      <c r="E86" s="108" t="s">
        <v>244</v>
      </c>
      <c r="F86" s="376"/>
      <c r="G86" s="28"/>
      <c r="H86" s="15">
        <f>IF(H$20="-","-",H$20*'3h Losses'!G59)</f>
        <v>0</v>
      </c>
      <c r="I86" s="15">
        <f>IF(I$20="-","-",I$20*'3h Losses'!H59)</f>
        <v>0</v>
      </c>
      <c r="J86" s="15">
        <f>IF(J$20="-","-",J$20*'3h Losses'!I59)</f>
        <v>0</v>
      </c>
      <c r="K86" s="15">
        <f>IF(K$20="-","-",K$20*'3h Losses'!J59)</f>
        <v>0</v>
      </c>
      <c r="L86" s="15">
        <f>IF(L$20="-","-",L$20*'3h Losses'!K59)</f>
        <v>0</v>
      </c>
      <c r="M86" s="15">
        <f>IF(M$20="-","-",M$20*'3h Losses'!L59)</f>
        <v>0</v>
      </c>
      <c r="N86" s="15">
        <f>IF(N$20="-","-",N$20*'3h Losses'!M59)</f>
        <v>0</v>
      </c>
      <c r="O86" s="15">
        <f>IF(O$20="-","-",O$20*'3h Losses'!N59)</f>
        <v>0</v>
      </c>
      <c r="P86" s="28"/>
      <c r="Q86" s="15">
        <f>IF(Q$20="-","-",Q$20*'3h Losses'!P59)</f>
        <v>0</v>
      </c>
      <c r="R86" s="15">
        <f>IF(R$20="-","-",R$20*'3h Losses'!Q59)</f>
        <v>0</v>
      </c>
      <c r="S86" s="15">
        <f>IF(S$20="-","-",S$20*'3h Losses'!R59)</f>
        <v>0</v>
      </c>
      <c r="T86" s="15">
        <f>IF(T$20="-","-",T$20*'3h Losses'!S59)</f>
        <v>0</v>
      </c>
      <c r="U86" s="15">
        <f>IF(U$20="-","-",U$20*'3h Losses'!T59)</f>
        <v>0</v>
      </c>
      <c r="V86" s="15">
        <f>IF(V$20="-","-",V$20*'3h Losses'!U59)</f>
        <v>0</v>
      </c>
      <c r="W86" s="15">
        <f>IF(W$20="-","-",W$20*'3h Losses'!V59)</f>
        <v>0</v>
      </c>
      <c r="X86" s="15">
        <f>IF(X$20="-","-",X$20*'3h Losses'!W59)</f>
        <v>0</v>
      </c>
      <c r="Y86" s="28"/>
      <c r="Z86" s="15">
        <f>IF(Z$20="-","-",Z$20*'3h Losses'!Y59)</f>
        <v>0</v>
      </c>
      <c r="AA86" s="15">
        <f>IF(AA$20="-","-",AA$20*'3h Losses'!Z59)</f>
        <v>0</v>
      </c>
      <c r="AB86" s="15">
        <f>IF(AB$20="-","-",AB$20*'3h Losses'!AA59)</f>
        <v>0</v>
      </c>
      <c r="AC86" s="15">
        <f>IF(AC$20="-","-",AC$20*'3h Losses'!AB59)</f>
        <v>0</v>
      </c>
      <c r="AD86" s="15">
        <f>IF(AD$20="-","-",AD$20*'3h Losses'!AC59)</f>
        <v>0</v>
      </c>
      <c r="AE86" s="15">
        <f>IF(AE$20="-","-",AE$20*'3h Losses'!AD59)</f>
        <v>0</v>
      </c>
      <c r="AF86" s="15">
        <f>IF(AF$20="-","-",AF$20*'3h Losses'!AE59)</f>
        <v>0</v>
      </c>
      <c r="AG86" s="15">
        <f>IF(AG$20="-","-",AG$20*'3h Losses'!AF59)</f>
        <v>0</v>
      </c>
      <c r="AH86" s="15">
        <f>IF(AH$20="-","-",AH$20*'3h Losses'!AG59)</f>
        <v>0</v>
      </c>
      <c r="AI86" s="15">
        <f>IF(AI$20="-","-",AI$20*'3h Losses'!AH59)</f>
        <v>0</v>
      </c>
      <c r="AJ86" s="15">
        <f>IF(AJ$20="-","-",AJ$20*'3h Losses'!AI59)</f>
        <v>1.0424820968944435</v>
      </c>
      <c r="AK86" s="15" t="str">
        <f>IF(AK$20="-","-",AK$20*'3h Losses'!AJ59)</f>
        <v>-</v>
      </c>
      <c r="AL86" s="15" t="str">
        <f>IF(AL$20="-","-",AL$20*'3h Losses'!AK59)</f>
        <v>-</v>
      </c>
      <c r="AM86" s="15" t="str">
        <f>IF(AM$20="-","-",AM$20*'3h Losses'!AL59)</f>
        <v>-</v>
      </c>
      <c r="AN86" s="15" t="str">
        <f>IF(AN$20="-","-",AN$20*'3h Losses'!AM59)</f>
        <v>-</v>
      </c>
      <c r="AO86" s="15" t="str">
        <f>IF(AO$20="-","-",AO$20*'3h Losses'!AN59)</f>
        <v>-</v>
      </c>
      <c r="AP86" s="15" t="str">
        <f>IF(AP$20="-","-",AP$20*'3h Losses'!AO59)</f>
        <v>-</v>
      </c>
      <c r="AQ86" s="15" t="str">
        <f>IF(AQ$20="-","-",AQ$20*'3h Losses'!AP59)</f>
        <v>-</v>
      </c>
      <c r="AR86" s="15" t="str">
        <f>IF(AR$20="-","-",AR$20*'3h Losses'!AQ59)</f>
        <v>-</v>
      </c>
      <c r="AS86" s="15" t="str">
        <f>IF(AS$20="-","-",AS$20*'3h Losses'!AR59)</f>
        <v>-</v>
      </c>
      <c r="AT86" s="15" t="str">
        <f>IF(AT$20="-","-",AT$20*'3h Losses'!AS59)</f>
        <v>-</v>
      </c>
      <c r="AU86" s="15" t="str">
        <f>IF(AU$20="-","-",AU$20*'3h Losses'!AT59)</f>
        <v>-</v>
      </c>
      <c r="AV86" s="15" t="str">
        <f>IF(AV$20="-","-",AV$20*'3h Losses'!AU59)</f>
        <v>-</v>
      </c>
      <c r="AW86" s="15" t="str">
        <f>IF(AW$20="-","-",AW$20*'3h Losses'!AV59)</f>
        <v>-</v>
      </c>
      <c r="AX86" s="15" t="str">
        <f>IF(AX$20="-","-",AX$20*'3h Losses'!AW59)</f>
        <v>-</v>
      </c>
      <c r="AY86" s="15" t="str">
        <f>IF(AY$20="-","-",AY$20*'3h Losses'!AX59)</f>
        <v>-</v>
      </c>
      <c r="AZ86" s="15" t="str">
        <f>IF(AZ$20="-","-",AZ$20*'3h Losses'!AY59)</f>
        <v>-</v>
      </c>
      <c r="BA86" s="15" t="str">
        <f>IF(BA$20="-","-",BA$20*'3h Losses'!AZ59)</f>
        <v>-</v>
      </c>
      <c r="BB86" s="15" t="str">
        <f>IF(BB$20="-","-",BB$20*'3h Losses'!BA59)</f>
        <v>-</v>
      </c>
      <c r="BC86" s="15" t="str">
        <f>IF(BC$20="-","-",BC$20*'3h Losses'!BB59)</f>
        <v>-</v>
      </c>
      <c r="BD86" s="15" t="str">
        <f>IF(BD$20="-","-",BD$20*'3h Losses'!BC59)</f>
        <v>-</v>
      </c>
      <c r="BE86" s="15" t="str">
        <f>IF(BE$20="-","-",BE$20*'3h Losses'!BD59)</f>
        <v>-</v>
      </c>
      <c r="BF86" s="15" t="str">
        <f>IF(BF$20="-","-",BF$20*'3h Losses'!BE59)</f>
        <v>-</v>
      </c>
    </row>
    <row r="87" spans="1:58">
      <c r="A87" s="14"/>
      <c r="B87" s="377"/>
      <c r="C87" s="374"/>
      <c r="D87" s="374"/>
      <c r="E87" s="108" t="s">
        <v>245</v>
      </c>
      <c r="F87" s="376"/>
      <c r="G87" s="28"/>
      <c r="H87" s="15">
        <f>IF(H$20="-","-",H$20*'3h Losses'!G60)</f>
        <v>0</v>
      </c>
      <c r="I87" s="15">
        <f>IF(I$20="-","-",I$20*'3h Losses'!H60)</f>
        <v>0</v>
      </c>
      <c r="J87" s="15">
        <f>IF(J$20="-","-",J$20*'3h Losses'!I60)</f>
        <v>0</v>
      </c>
      <c r="K87" s="15">
        <f>IF(K$20="-","-",K$20*'3h Losses'!J60)</f>
        <v>0</v>
      </c>
      <c r="L87" s="15">
        <f>IF(L$20="-","-",L$20*'3h Losses'!K60)</f>
        <v>0</v>
      </c>
      <c r="M87" s="15">
        <f>IF(M$20="-","-",M$20*'3h Losses'!L60)</f>
        <v>0</v>
      </c>
      <c r="N87" s="15">
        <f>IF(N$20="-","-",N$20*'3h Losses'!M60)</f>
        <v>0</v>
      </c>
      <c r="O87" s="15">
        <f>IF(O$20="-","-",O$20*'3h Losses'!N60)</f>
        <v>0</v>
      </c>
      <c r="P87" s="28"/>
      <c r="Q87" s="15">
        <f>IF(Q$20="-","-",Q$20*'3h Losses'!P60)</f>
        <v>0</v>
      </c>
      <c r="R87" s="15">
        <f>IF(R$20="-","-",R$20*'3h Losses'!Q60)</f>
        <v>0</v>
      </c>
      <c r="S87" s="15">
        <f>IF(S$20="-","-",S$20*'3h Losses'!R60)</f>
        <v>0</v>
      </c>
      <c r="T87" s="15">
        <f>IF(T$20="-","-",T$20*'3h Losses'!S60)</f>
        <v>0</v>
      </c>
      <c r="U87" s="15">
        <f>IF(U$20="-","-",U$20*'3h Losses'!T60)</f>
        <v>0</v>
      </c>
      <c r="V87" s="15">
        <f>IF(V$20="-","-",V$20*'3h Losses'!U60)</f>
        <v>0</v>
      </c>
      <c r="W87" s="15">
        <f>IF(W$20="-","-",W$20*'3h Losses'!V60)</f>
        <v>0</v>
      </c>
      <c r="X87" s="15">
        <f>IF(X$20="-","-",X$20*'3h Losses'!W60)</f>
        <v>0</v>
      </c>
      <c r="Y87" s="28"/>
      <c r="Z87" s="15">
        <f>IF(Z$20="-","-",Z$20*'3h Losses'!Y60)</f>
        <v>0</v>
      </c>
      <c r="AA87" s="15">
        <f>IF(AA$20="-","-",AA$20*'3h Losses'!Z60)</f>
        <v>0</v>
      </c>
      <c r="AB87" s="15">
        <f>IF(AB$20="-","-",AB$20*'3h Losses'!AA60)</f>
        <v>0</v>
      </c>
      <c r="AC87" s="15">
        <f>IF(AC$20="-","-",AC$20*'3h Losses'!AB60)</f>
        <v>0</v>
      </c>
      <c r="AD87" s="15">
        <f>IF(AD$20="-","-",AD$20*'3h Losses'!AC60)</f>
        <v>0</v>
      </c>
      <c r="AE87" s="15">
        <f>IF(AE$20="-","-",AE$20*'3h Losses'!AD60)</f>
        <v>0</v>
      </c>
      <c r="AF87" s="15">
        <f>IF(AF$20="-","-",AF$20*'3h Losses'!AE60)</f>
        <v>0</v>
      </c>
      <c r="AG87" s="15">
        <f>IF(AG$20="-","-",AG$20*'3h Losses'!AF60)</f>
        <v>0</v>
      </c>
      <c r="AH87" s="15">
        <f>IF(AH$20="-","-",AH$20*'3h Losses'!AG60)</f>
        <v>0</v>
      </c>
      <c r="AI87" s="15">
        <f>IF(AI$20="-","-",AI$20*'3h Losses'!AH60)</f>
        <v>0</v>
      </c>
      <c r="AJ87" s="15">
        <f>IF(AJ$20="-","-",AJ$20*'3h Losses'!AI60)</f>
        <v>1.0408717374054282</v>
      </c>
      <c r="AK87" s="15" t="str">
        <f>IF(AK$20="-","-",AK$20*'3h Losses'!AJ60)</f>
        <v>-</v>
      </c>
      <c r="AL87" s="15" t="str">
        <f>IF(AL$20="-","-",AL$20*'3h Losses'!AK60)</f>
        <v>-</v>
      </c>
      <c r="AM87" s="15" t="str">
        <f>IF(AM$20="-","-",AM$20*'3h Losses'!AL60)</f>
        <v>-</v>
      </c>
      <c r="AN87" s="15" t="str">
        <f>IF(AN$20="-","-",AN$20*'3h Losses'!AM60)</f>
        <v>-</v>
      </c>
      <c r="AO87" s="15" t="str">
        <f>IF(AO$20="-","-",AO$20*'3h Losses'!AN60)</f>
        <v>-</v>
      </c>
      <c r="AP87" s="15" t="str">
        <f>IF(AP$20="-","-",AP$20*'3h Losses'!AO60)</f>
        <v>-</v>
      </c>
      <c r="AQ87" s="15" t="str">
        <f>IF(AQ$20="-","-",AQ$20*'3h Losses'!AP60)</f>
        <v>-</v>
      </c>
      <c r="AR87" s="15" t="str">
        <f>IF(AR$20="-","-",AR$20*'3h Losses'!AQ60)</f>
        <v>-</v>
      </c>
      <c r="AS87" s="15" t="str">
        <f>IF(AS$20="-","-",AS$20*'3h Losses'!AR60)</f>
        <v>-</v>
      </c>
      <c r="AT87" s="15" t="str">
        <f>IF(AT$20="-","-",AT$20*'3h Losses'!AS60)</f>
        <v>-</v>
      </c>
      <c r="AU87" s="15" t="str">
        <f>IF(AU$20="-","-",AU$20*'3h Losses'!AT60)</f>
        <v>-</v>
      </c>
      <c r="AV87" s="15" t="str">
        <f>IF(AV$20="-","-",AV$20*'3h Losses'!AU60)</f>
        <v>-</v>
      </c>
      <c r="AW87" s="15" t="str">
        <f>IF(AW$20="-","-",AW$20*'3h Losses'!AV60)</f>
        <v>-</v>
      </c>
      <c r="AX87" s="15" t="str">
        <f>IF(AX$20="-","-",AX$20*'3h Losses'!AW60)</f>
        <v>-</v>
      </c>
      <c r="AY87" s="15" t="str">
        <f>IF(AY$20="-","-",AY$20*'3h Losses'!AX60)</f>
        <v>-</v>
      </c>
      <c r="AZ87" s="15" t="str">
        <f>IF(AZ$20="-","-",AZ$20*'3h Losses'!AY60)</f>
        <v>-</v>
      </c>
      <c r="BA87" s="15" t="str">
        <f>IF(BA$20="-","-",BA$20*'3h Losses'!AZ60)</f>
        <v>-</v>
      </c>
      <c r="BB87" s="15" t="str">
        <f>IF(BB$20="-","-",BB$20*'3h Losses'!BA60)</f>
        <v>-</v>
      </c>
      <c r="BC87" s="15" t="str">
        <f>IF(BC$20="-","-",BC$20*'3h Losses'!BB60)</f>
        <v>-</v>
      </c>
      <c r="BD87" s="15" t="str">
        <f>IF(BD$20="-","-",BD$20*'3h Losses'!BC60)</f>
        <v>-</v>
      </c>
      <c r="BE87" s="15" t="str">
        <f>IF(BE$20="-","-",BE$20*'3h Losses'!BD60)</f>
        <v>-</v>
      </c>
      <c r="BF87" s="15" t="str">
        <f>IF(BF$20="-","-",BF$20*'3h Losses'!BE60)</f>
        <v>-</v>
      </c>
    </row>
    <row r="88" spans="1:58">
      <c r="A88" s="14"/>
      <c r="B88" s="377"/>
      <c r="C88" s="374"/>
      <c r="D88" s="374"/>
      <c r="E88" s="108" t="s">
        <v>246</v>
      </c>
      <c r="F88" s="376"/>
      <c r="G88" s="28"/>
      <c r="H88" s="15">
        <f>IF(H$20="-","-",H$20*'3h Losses'!G61)</f>
        <v>0</v>
      </c>
      <c r="I88" s="15">
        <f>IF(I$20="-","-",I$20*'3h Losses'!H61)</f>
        <v>0</v>
      </c>
      <c r="J88" s="15">
        <f>IF(J$20="-","-",J$20*'3h Losses'!I61)</f>
        <v>0</v>
      </c>
      <c r="K88" s="15">
        <f>IF(K$20="-","-",K$20*'3h Losses'!J61)</f>
        <v>0</v>
      </c>
      <c r="L88" s="15">
        <f>IF(L$20="-","-",L$20*'3h Losses'!K61)</f>
        <v>0</v>
      </c>
      <c r="M88" s="15">
        <f>IF(M$20="-","-",M$20*'3h Losses'!L61)</f>
        <v>0</v>
      </c>
      <c r="N88" s="15">
        <f>IF(N$20="-","-",N$20*'3h Losses'!M61)</f>
        <v>0</v>
      </c>
      <c r="O88" s="15">
        <f>IF(O$20="-","-",O$20*'3h Losses'!N61)</f>
        <v>0</v>
      </c>
      <c r="P88" s="28"/>
      <c r="Q88" s="15">
        <f>IF(Q$20="-","-",Q$20*'3h Losses'!P61)</f>
        <v>0</v>
      </c>
      <c r="R88" s="15">
        <f>IF(R$20="-","-",R$20*'3h Losses'!Q61)</f>
        <v>0</v>
      </c>
      <c r="S88" s="15">
        <f>IF(S$20="-","-",S$20*'3h Losses'!R61)</f>
        <v>0</v>
      </c>
      <c r="T88" s="15">
        <f>IF(T$20="-","-",T$20*'3h Losses'!S61)</f>
        <v>0</v>
      </c>
      <c r="U88" s="15">
        <f>IF(U$20="-","-",U$20*'3h Losses'!T61)</f>
        <v>0</v>
      </c>
      <c r="V88" s="15">
        <f>IF(V$20="-","-",V$20*'3h Losses'!U61)</f>
        <v>0</v>
      </c>
      <c r="W88" s="15">
        <f>IF(W$20="-","-",W$20*'3h Losses'!V61)</f>
        <v>0</v>
      </c>
      <c r="X88" s="15">
        <f>IF(X$20="-","-",X$20*'3h Losses'!W61)</f>
        <v>0</v>
      </c>
      <c r="Y88" s="28"/>
      <c r="Z88" s="15">
        <f>IF(Z$20="-","-",Z$20*'3h Losses'!Y61)</f>
        <v>0</v>
      </c>
      <c r="AA88" s="15">
        <f>IF(AA$20="-","-",AA$20*'3h Losses'!Z61)</f>
        <v>0</v>
      </c>
      <c r="AB88" s="15">
        <f>IF(AB$20="-","-",AB$20*'3h Losses'!AA61)</f>
        <v>0</v>
      </c>
      <c r="AC88" s="15">
        <f>IF(AC$20="-","-",AC$20*'3h Losses'!AB61)</f>
        <v>0</v>
      </c>
      <c r="AD88" s="15">
        <f>IF(AD$20="-","-",AD$20*'3h Losses'!AC61)</f>
        <v>0</v>
      </c>
      <c r="AE88" s="15">
        <f>IF(AE$20="-","-",AE$20*'3h Losses'!AD61)</f>
        <v>0</v>
      </c>
      <c r="AF88" s="15">
        <f>IF(AF$20="-","-",AF$20*'3h Losses'!AE61)</f>
        <v>0</v>
      </c>
      <c r="AG88" s="15">
        <f>IF(AG$20="-","-",AG$20*'3h Losses'!AF61)</f>
        <v>0</v>
      </c>
      <c r="AH88" s="15">
        <f>IF(AH$20="-","-",AH$20*'3h Losses'!AG61)</f>
        <v>0</v>
      </c>
      <c r="AI88" s="15">
        <f>IF(AI$20="-","-",AI$20*'3h Losses'!AH61)</f>
        <v>0</v>
      </c>
      <c r="AJ88" s="15">
        <f>IF(AJ$20="-","-",AJ$20*'3h Losses'!AI61)</f>
        <v>1.0274961373473395</v>
      </c>
      <c r="AK88" s="15" t="str">
        <f>IF(AK$20="-","-",AK$20*'3h Losses'!AJ61)</f>
        <v>-</v>
      </c>
      <c r="AL88" s="15" t="str">
        <f>IF(AL$20="-","-",AL$20*'3h Losses'!AK61)</f>
        <v>-</v>
      </c>
      <c r="AM88" s="15" t="str">
        <f>IF(AM$20="-","-",AM$20*'3h Losses'!AL61)</f>
        <v>-</v>
      </c>
      <c r="AN88" s="15" t="str">
        <f>IF(AN$20="-","-",AN$20*'3h Losses'!AM61)</f>
        <v>-</v>
      </c>
      <c r="AO88" s="15" t="str">
        <f>IF(AO$20="-","-",AO$20*'3h Losses'!AN61)</f>
        <v>-</v>
      </c>
      <c r="AP88" s="15" t="str">
        <f>IF(AP$20="-","-",AP$20*'3h Losses'!AO61)</f>
        <v>-</v>
      </c>
      <c r="AQ88" s="15" t="str">
        <f>IF(AQ$20="-","-",AQ$20*'3h Losses'!AP61)</f>
        <v>-</v>
      </c>
      <c r="AR88" s="15" t="str">
        <f>IF(AR$20="-","-",AR$20*'3h Losses'!AQ61)</f>
        <v>-</v>
      </c>
      <c r="AS88" s="15" t="str">
        <f>IF(AS$20="-","-",AS$20*'3h Losses'!AR61)</f>
        <v>-</v>
      </c>
      <c r="AT88" s="15" t="str">
        <f>IF(AT$20="-","-",AT$20*'3h Losses'!AS61)</f>
        <v>-</v>
      </c>
      <c r="AU88" s="15" t="str">
        <f>IF(AU$20="-","-",AU$20*'3h Losses'!AT61)</f>
        <v>-</v>
      </c>
      <c r="AV88" s="15" t="str">
        <f>IF(AV$20="-","-",AV$20*'3h Losses'!AU61)</f>
        <v>-</v>
      </c>
      <c r="AW88" s="15" t="str">
        <f>IF(AW$20="-","-",AW$20*'3h Losses'!AV61)</f>
        <v>-</v>
      </c>
      <c r="AX88" s="15" t="str">
        <f>IF(AX$20="-","-",AX$20*'3h Losses'!AW61)</f>
        <v>-</v>
      </c>
      <c r="AY88" s="15" t="str">
        <f>IF(AY$20="-","-",AY$20*'3h Losses'!AX61)</f>
        <v>-</v>
      </c>
      <c r="AZ88" s="15" t="str">
        <f>IF(AZ$20="-","-",AZ$20*'3h Losses'!AY61)</f>
        <v>-</v>
      </c>
      <c r="BA88" s="15" t="str">
        <f>IF(BA$20="-","-",BA$20*'3h Losses'!AZ61)</f>
        <v>-</v>
      </c>
      <c r="BB88" s="15" t="str">
        <f>IF(BB$20="-","-",BB$20*'3h Losses'!BA61)</f>
        <v>-</v>
      </c>
      <c r="BC88" s="15" t="str">
        <f>IF(BC$20="-","-",BC$20*'3h Losses'!BB61)</f>
        <v>-</v>
      </c>
      <c r="BD88" s="15" t="str">
        <f>IF(BD$20="-","-",BD$20*'3h Losses'!BC61)</f>
        <v>-</v>
      </c>
      <c r="BE88" s="15" t="str">
        <f>IF(BE$20="-","-",BE$20*'3h Losses'!BD61)</f>
        <v>-</v>
      </c>
      <c r="BF88" s="15" t="str">
        <f>IF(BF$20="-","-",BF$20*'3h Losses'!BE61)</f>
        <v>-</v>
      </c>
    </row>
    <row r="89" spans="1:58">
      <c r="A89" s="14"/>
      <c r="B89" s="377"/>
      <c r="C89" s="374"/>
      <c r="D89" s="374"/>
      <c r="E89" s="108" t="s">
        <v>247</v>
      </c>
      <c r="F89" s="376"/>
      <c r="G89" s="28"/>
      <c r="H89" s="15">
        <f>IF(H$20="-","-",H$20*'3h Losses'!G62)</f>
        <v>0</v>
      </c>
      <c r="I89" s="15">
        <f>IF(I$20="-","-",I$20*'3h Losses'!H62)</f>
        <v>0</v>
      </c>
      <c r="J89" s="15">
        <f>IF(J$20="-","-",J$20*'3h Losses'!I62)</f>
        <v>0</v>
      </c>
      <c r="K89" s="15">
        <f>IF(K$20="-","-",K$20*'3h Losses'!J62)</f>
        <v>0</v>
      </c>
      <c r="L89" s="15">
        <f>IF(L$20="-","-",L$20*'3h Losses'!K62)</f>
        <v>0</v>
      </c>
      <c r="M89" s="15">
        <f>IF(M$20="-","-",M$20*'3h Losses'!L62)</f>
        <v>0</v>
      </c>
      <c r="N89" s="15">
        <f>IF(N$20="-","-",N$20*'3h Losses'!M62)</f>
        <v>0</v>
      </c>
      <c r="O89" s="15">
        <f>IF(O$20="-","-",O$20*'3h Losses'!N62)</f>
        <v>0</v>
      </c>
      <c r="P89" s="28"/>
      <c r="Q89" s="15">
        <f>IF(Q$20="-","-",Q$20*'3h Losses'!P62)</f>
        <v>0</v>
      </c>
      <c r="R89" s="15">
        <f>IF(R$20="-","-",R$20*'3h Losses'!Q62)</f>
        <v>0</v>
      </c>
      <c r="S89" s="15">
        <f>IF(S$20="-","-",S$20*'3h Losses'!R62)</f>
        <v>0</v>
      </c>
      <c r="T89" s="15">
        <f>IF(T$20="-","-",T$20*'3h Losses'!S62)</f>
        <v>0</v>
      </c>
      <c r="U89" s="15">
        <f>IF(U$20="-","-",U$20*'3h Losses'!T62)</f>
        <v>0</v>
      </c>
      <c r="V89" s="15">
        <f>IF(V$20="-","-",V$20*'3h Losses'!U62)</f>
        <v>0</v>
      </c>
      <c r="W89" s="15">
        <f>IF(W$20="-","-",W$20*'3h Losses'!V62)</f>
        <v>0</v>
      </c>
      <c r="X89" s="15">
        <f>IF(X$20="-","-",X$20*'3h Losses'!W62)</f>
        <v>0</v>
      </c>
      <c r="Y89" s="28"/>
      <c r="Z89" s="15">
        <f>IF(Z$20="-","-",Z$20*'3h Losses'!Y62)</f>
        <v>0</v>
      </c>
      <c r="AA89" s="15">
        <f>IF(AA$20="-","-",AA$20*'3h Losses'!Z62)</f>
        <v>0</v>
      </c>
      <c r="AB89" s="15">
        <f>IF(AB$20="-","-",AB$20*'3h Losses'!AA62)</f>
        <v>0</v>
      </c>
      <c r="AC89" s="15">
        <f>IF(AC$20="-","-",AC$20*'3h Losses'!AB62)</f>
        <v>0</v>
      </c>
      <c r="AD89" s="15">
        <f>IF(AD$20="-","-",AD$20*'3h Losses'!AC62)</f>
        <v>0</v>
      </c>
      <c r="AE89" s="15">
        <f>IF(AE$20="-","-",AE$20*'3h Losses'!AD62)</f>
        <v>0</v>
      </c>
      <c r="AF89" s="15">
        <f>IF(AF$20="-","-",AF$20*'3h Losses'!AE62)</f>
        <v>0</v>
      </c>
      <c r="AG89" s="15">
        <f>IF(AG$20="-","-",AG$20*'3h Losses'!AF62)</f>
        <v>0</v>
      </c>
      <c r="AH89" s="15">
        <f>IF(AH$20="-","-",AH$20*'3h Losses'!AG62)</f>
        <v>0</v>
      </c>
      <c r="AI89" s="15">
        <f>IF(AI$20="-","-",AI$20*'3h Losses'!AH62)</f>
        <v>0</v>
      </c>
      <c r="AJ89" s="15">
        <f>IF(AJ$20="-","-",AJ$20*'3h Losses'!AI62)</f>
        <v>1.0549528519500064</v>
      </c>
      <c r="AK89" s="15" t="str">
        <f>IF(AK$20="-","-",AK$20*'3h Losses'!AJ62)</f>
        <v>-</v>
      </c>
      <c r="AL89" s="15" t="str">
        <f>IF(AL$20="-","-",AL$20*'3h Losses'!AK62)</f>
        <v>-</v>
      </c>
      <c r="AM89" s="15" t="str">
        <f>IF(AM$20="-","-",AM$20*'3h Losses'!AL62)</f>
        <v>-</v>
      </c>
      <c r="AN89" s="15" t="str">
        <f>IF(AN$20="-","-",AN$20*'3h Losses'!AM62)</f>
        <v>-</v>
      </c>
      <c r="AO89" s="15" t="str">
        <f>IF(AO$20="-","-",AO$20*'3h Losses'!AN62)</f>
        <v>-</v>
      </c>
      <c r="AP89" s="15" t="str">
        <f>IF(AP$20="-","-",AP$20*'3h Losses'!AO62)</f>
        <v>-</v>
      </c>
      <c r="AQ89" s="15" t="str">
        <f>IF(AQ$20="-","-",AQ$20*'3h Losses'!AP62)</f>
        <v>-</v>
      </c>
      <c r="AR89" s="15" t="str">
        <f>IF(AR$20="-","-",AR$20*'3h Losses'!AQ62)</f>
        <v>-</v>
      </c>
      <c r="AS89" s="15" t="str">
        <f>IF(AS$20="-","-",AS$20*'3h Losses'!AR62)</f>
        <v>-</v>
      </c>
      <c r="AT89" s="15" t="str">
        <f>IF(AT$20="-","-",AT$20*'3h Losses'!AS62)</f>
        <v>-</v>
      </c>
      <c r="AU89" s="15" t="str">
        <f>IF(AU$20="-","-",AU$20*'3h Losses'!AT62)</f>
        <v>-</v>
      </c>
      <c r="AV89" s="15" t="str">
        <f>IF(AV$20="-","-",AV$20*'3h Losses'!AU62)</f>
        <v>-</v>
      </c>
      <c r="AW89" s="15" t="str">
        <f>IF(AW$20="-","-",AW$20*'3h Losses'!AV62)</f>
        <v>-</v>
      </c>
      <c r="AX89" s="15" t="str">
        <f>IF(AX$20="-","-",AX$20*'3h Losses'!AW62)</f>
        <v>-</v>
      </c>
      <c r="AY89" s="15" t="str">
        <f>IF(AY$20="-","-",AY$20*'3h Losses'!AX62)</f>
        <v>-</v>
      </c>
      <c r="AZ89" s="15" t="str">
        <f>IF(AZ$20="-","-",AZ$20*'3h Losses'!AY62)</f>
        <v>-</v>
      </c>
      <c r="BA89" s="15" t="str">
        <f>IF(BA$20="-","-",BA$20*'3h Losses'!AZ62)</f>
        <v>-</v>
      </c>
      <c r="BB89" s="15" t="str">
        <f>IF(BB$20="-","-",BB$20*'3h Losses'!BA62)</f>
        <v>-</v>
      </c>
      <c r="BC89" s="15" t="str">
        <f>IF(BC$20="-","-",BC$20*'3h Losses'!BB62)</f>
        <v>-</v>
      </c>
      <c r="BD89" s="15" t="str">
        <f>IF(BD$20="-","-",BD$20*'3h Losses'!BC62)</f>
        <v>-</v>
      </c>
      <c r="BE89" s="15" t="str">
        <f>IF(BE$20="-","-",BE$20*'3h Losses'!BD62)</f>
        <v>-</v>
      </c>
      <c r="BF89" s="15" t="str">
        <f>IF(BF$20="-","-",BF$20*'3h Losses'!BE62)</f>
        <v>-</v>
      </c>
    </row>
    <row r="90" spans="1:58">
      <c r="A90" s="14"/>
      <c r="B90" s="377"/>
      <c r="C90" s="374"/>
      <c r="D90" s="374"/>
      <c r="E90" s="108" t="s">
        <v>248</v>
      </c>
      <c r="F90" s="376"/>
      <c r="G90" s="28"/>
      <c r="H90" s="15">
        <f>IF(H$20="-","-",H$20*'3h Losses'!G63)</f>
        <v>0</v>
      </c>
      <c r="I90" s="15">
        <f>IF(I$20="-","-",I$20*'3h Losses'!H63)</f>
        <v>0</v>
      </c>
      <c r="J90" s="15">
        <f>IF(J$20="-","-",J$20*'3h Losses'!I63)</f>
        <v>0</v>
      </c>
      <c r="K90" s="15">
        <f>IF(K$20="-","-",K$20*'3h Losses'!J63)</f>
        <v>0</v>
      </c>
      <c r="L90" s="15">
        <f>IF(L$20="-","-",L$20*'3h Losses'!K63)</f>
        <v>0</v>
      </c>
      <c r="M90" s="15">
        <f>IF(M$20="-","-",M$20*'3h Losses'!L63)</f>
        <v>0</v>
      </c>
      <c r="N90" s="15">
        <f>IF(N$20="-","-",N$20*'3h Losses'!M63)</f>
        <v>0</v>
      </c>
      <c r="O90" s="15">
        <f>IF(O$20="-","-",O$20*'3h Losses'!N63)</f>
        <v>0</v>
      </c>
      <c r="P90" s="28"/>
      <c r="Q90" s="15">
        <f>IF(Q$20="-","-",Q$20*'3h Losses'!P63)</f>
        <v>0</v>
      </c>
      <c r="R90" s="15">
        <f>IF(R$20="-","-",R$20*'3h Losses'!Q63)</f>
        <v>0</v>
      </c>
      <c r="S90" s="15">
        <f>IF(S$20="-","-",S$20*'3h Losses'!R63)</f>
        <v>0</v>
      </c>
      <c r="T90" s="15">
        <f>IF(T$20="-","-",T$20*'3h Losses'!S63)</f>
        <v>0</v>
      </c>
      <c r="U90" s="15">
        <f>IF(U$20="-","-",U$20*'3h Losses'!T63)</f>
        <v>0</v>
      </c>
      <c r="V90" s="15">
        <f>IF(V$20="-","-",V$20*'3h Losses'!U63)</f>
        <v>0</v>
      </c>
      <c r="W90" s="15">
        <f>IF(W$20="-","-",W$20*'3h Losses'!V63)</f>
        <v>0</v>
      </c>
      <c r="X90" s="15">
        <f>IF(X$20="-","-",X$20*'3h Losses'!W63)</f>
        <v>0</v>
      </c>
      <c r="Y90" s="28"/>
      <c r="Z90" s="15">
        <f>IF(Z$20="-","-",Z$20*'3h Losses'!Y63)</f>
        <v>0</v>
      </c>
      <c r="AA90" s="15">
        <f>IF(AA$20="-","-",AA$20*'3h Losses'!Z63)</f>
        <v>0</v>
      </c>
      <c r="AB90" s="15">
        <f>IF(AB$20="-","-",AB$20*'3h Losses'!AA63)</f>
        <v>0</v>
      </c>
      <c r="AC90" s="15">
        <f>IF(AC$20="-","-",AC$20*'3h Losses'!AB63)</f>
        <v>0</v>
      </c>
      <c r="AD90" s="15">
        <f>IF(AD$20="-","-",AD$20*'3h Losses'!AC63)</f>
        <v>0</v>
      </c>
      <c r="AE90" s="15">
        <f>IF(AE$20="-","-",AE$20*'3h Losses'!AD63)</f>
        <v>0</v>
      </c>
      <c r="AF90" s="15">
        <f>IF(AF$20="-","-",AF$20*'3h Losses'!AE63)</f>
        <v>0</v>
      </c>
      <c r="AG90" s="15">
        <f>IF(AG$20="-","-",AG$20*'3h Losses'!AF63)</f>
        <v>0</v>
      </c>
      <c r="AH90" s="15">
        <f>IF(AH$20="-","-",AH$20*'3h Losses'!AG63)</f>
        <v>0</v>
      </c>
      <c r="AI90" s="15">
        <f>IF(AI$20="-","-",AI$20*'3h Losses'!AH63)</f>
        <v>0</v>
      </c>
      <c r="AJ90" s="15">
        <f>IF(AJ$20="-","-",AJ$20*'3h Losses'!AI63)</f>
        <v>0.99310110943550789</v>
      </c>
      <c r="AK90" s="15" t="str">
        <f>IF(AK$20="-","-",AK$20*'3h Losses'!AJ63)</f>
        <v>-</v>
      </c>
      <c r="AL90" s="15" t="str">
        <f>IF(AL$20="-","-",AL$20*'3h Losses'!AK63)</f>
        <v>-</v>
      </c>
      <c r="AM90" s="15" t="str">
        <f>IF(AM$20="-","-",AM$20*'3h Losses'!AL63)</f>
        <v>-</v>
      </c>
      <c r="AN90" s="15" t="str">
        <f>IF(AN$20="-","-",AN$20*'3h Losses'!AM63)</f>
        <v>-</v>
      </c>
      <c r="AO90" s="15" t="str">
        <f>IF(AO$20="-","-",AO$20*'3h Losses'!AN63)</f>
        <v>-</v>
      </c>
      <c r="AP90" s="15" t="str">
        <f>IF(AP$20="-","-",AP$20*'3h Losses'!AO63)</f>
        <v>-</v>
      </c>
      <c r="AQ90" s="15" t="str">
        <f>IF(AQ$20="-","-",AQ$20*'3h Losses'!AP63)</f>
        <v>-</v>
      </c>
      <c r="AR90" s="15" t="str">
        <f>IF(AR$20="-","-",AR$20*'3h Losses'!AQ63)</f>
        <v>-</v>
      </c>
      <c r="AS90" s="15" t="str">
        <f>IF(AS$20="-","-",AS$20*'3h Losses'!AR63)</f>
        <v>-</v>
      </c>
      <c r="AT90" s="15" t="str">
        <f>IF(AT$20="-","-",AT$20*'3h Losses'!AS63)</f>
        <v>-</v>
      </c>
      <c r="AU90" s="15" t="str">
        <f>IF(AU$20="-","-",AU$20*'3h Losses'!AT63)</f>
        <v>-</v>
      </c>
      <c r="AV90" s="15" t="str">
        <f>IF(AV$20="-","-",AV$20*'3h Losses'!AU63)</f>
        <v>-</v>
      </c>
      <c r="AW90" s="15" t="str">
        <f>IF(AW$20="-","-",AW$20*'3h Losses'!AV63)</f>
        <v>-</v>
      </c>
      <c r="AX90" s="15" t="str">
        <f>IF(AX$20="-","-",AX$20*'3h Losses'!AW63)</f>
        <v>-</v>
      </c>
      <c r="AY90" s="15" t="str">
        <f>IF(AY$20="-","-",AY$20*'3h Losses'!AX63)</f>
        <v>-</v>
      </c>
      <c r="AZ90" s="15" t="str">
        <f>IF(AZ$20="-","-",AZ$20*'3h Losses'!AY63)</f>
        <v>-</v>
      </c>
      <c r="BA90" s="15" t="str">
        <f>IF(BA$20="-","-",BA$20*'3h Losses'!AZ63)</f>
        <v>-</v>
      </c>
      <c r="BB90" s="15" t="str">
        <f>IF(BB$20="-","-",BB$20*'3h Losses'!BA63)</f>
        <v>-</v>
      </c>
      <c r="BC90" s="15" t="str">
        <f>IF(BC$20="-","-",BC$20*'3h Losses'!BB63)</f>
        <v>-</v>
      </c>
      <c r="BD90" s="15" t="str">
        <f>IF(BD$20="-","-",BD$20*'3h Losses'!BC63)</f>
        <v>-</v>
      </c>
      <c r="BE90" s="15" t="str">
        <f>IF(BE$20="-","-",BE$20*'3h Losses'!BD63)</f>
        <v>-</v>
      </c>
      <c r="BF90" s="15" t="str">
        <f>IF(BF$20="-","-",BF$20*'3h Losses'!BE63)</f>
        <v>-</v>
      </c>
    </row>
    <row r="91" spans="1:58">
      <c r="A91" s="14"/>
      <c r="B91" s="377"/>
      <c r="C91" s="374"/>
      <c r="D91" s="374"/>
      <c r="E91" s="108" t="s">
        <v>249</v>
      </c>
      <c r="F91" s="376"/>
      <c r="G91" s="28"/>
      <c r="H91" s="15">
        <f>IF(H$20="-","-",H$20*'3h Losses'!G64)</f>
        <v>0</v>
      </c>
      <c r="I91" s="15">
        <f>IF(I$20="-","-",I$20*'3h Losses'!H64)</f>
        <v>0</v>
      </c>
      <c r="J91" s="15">
        <f>IF(J$20="-","-",J$20*'3h Losses'!I64)</f>
        <v>0</v>
      </c>
      <c r="K91" s="15">
        <f>IF(K$20="-","-",K$20*'3h Losses'!J64)</f>
        <v>0</v>
      </c>
      <c r="L91" s="15">
        <f>IF(L$20="-","-",L$20*'3h Losses'!K64)</f>
        <v>0</v>
      </c>
      <c r="M91" s="15">
        <f>IF(M$20="-","-",M$20*'3h Losses'!L64)</f>
        <v>0</v>
      </c>
      <c r="N91" s="15">
        <f>IF(N$20="-","-",N$20*'3h Losses'!M64)</f>
        <v>0</v>
      </c>
      <c r="O91" s="15">
        <f>IF(O$20="-","-",O$20*'3h Losses'!N64)</f>
        <v>0</v>
      </c>
      <c r="P91" s="28"/>
      <c r="Q91" s="15">
        <f>IF(Q$20="-","-",Q$20*'3h Losses'!P64)</f>
        <v>0</v>
      </c>
      <c r="R91" s="15">
        <f>IF(R$20="-","-",R$20*'3h Losses'!Q64)</f>
        <v>0</v>
      </c>
      <c r="S91" s="15">
        <f>IF(S$20="-","-",S$20*'3h Losses'!R64)</f>
        <v>0</v>
      </c>
      <c r="T91" s="15">
        <f>IF(T$20="-","-",T$20*'3h Losses'!S64)</f>
        <v>0</v>
      </c>
      <c r="U91" s="15">
        <f>IF(U$20="-","-",U$20*'3h Losses'!T64)</f>
        <v>0</v>
      </c>
      <c r="V91" s="15">
        <f>IF(V$20="-","-",V$20*'3h Losses'!U64)</f>
        <v>0</v>
      </c>
      <c r="W91" s="15">
        <f>IF(W$20="-","-",W$20*'3h Losses'!V64)</f>
        <v>0</v>
      </c>
      <c r="X91" s="15">
        <f>IF(X$20="-","-",X$20*'3h Losses'!W64)</f>
        <v>0</v>
      </c>
      <c r="Y91" s="28"/>
      <c r="Z91" s="15">
        <f>IF(Z$20="-","-",Z$20*'3h Losses'!Y64)</f>
        <v>0</v>
      </c>
      <c r="AA91" s="15">
        <f>IF(AA$20="-","-",AA$20*'3h Losses'!Z64)</f>
        <v>0</v>
      </c>
      <c r="AB91" s="15">
        <f>IF(AB$20="-","-",AB$20*'3h Losses'!AA64)</f>
        <v>0</v>
      </c>
      <c r="AC91" s="15">
        <f>IF(AC$20="-","-",AC$20*'3h Losses'!AB64)</f>
        <v>0</v>
      </c>
      <c r="AD91" s="15">
        <f>IF(AD$20="-","-",AD$20*'3h Losses'!AC64)</f>
        <v>0</v>
      </c>
      <c r="AE91" s="15">
        <f>IF(AE$20="-","-",AE$20*'3h Losses'!AD64)</f>
        <v>0</v>
      </c>
      <c r="AF91" s="15">
        <f>IF(AF$20="-","-",AF$20*'3h Losses'!AE64)</f>
        <v>0</v>
      </c>
      <c r="AG91" s="15">
        <f>IF(AG$20="-","-",AG$20*'3h Losses'!AF64)</f>
        <v>0</v>
      </c>
      <c r="AH91" s="15">
        <f>IF(AH$20="-","-",AH$20*'3h Losses'!AG64)</f>
        <v>0</v>
      </c>
      <c r="AI91" s="15">
        <f>IF(AI$20="-","-",AI$20*'3h Losses'!AH64)</f>
        <v>0</v>
      </c>
      <c r="AJ91" s="15">
        <f>IF(AJ$20="-","-",AJ$20*'3h Losses'!AI64)</f>
        <v>0.9542571912036576</v>
      </c>
      <c r="AK91" s="15" t="str">
        <f>IF(AK$20="-","-",AK$20*'3h Losses'!AJ64)</f>
        <v>-</v>
      </c>
      <c r="AL91" s="15" t="str">
        <f>IF(AL$20="-","-",AL$20*'3h Losses'!AK64)</f>
        <v>-</v>
      </c>
      <c r="AM91" s="15" t="str">
        <f>IF(AM$20="-","-",AM$20*'3h Losses'!AL64)</f>
        <v>-</v>
      </c>
      <c r="AN91" s="15" t="str">
        <f>IF(AN$20="-","-",AN$20*'3h Losses'!AM64)</f>
        <v>-</v>
      </c>
      <c r="AO91" s="15" t="str">
        <f>IF(AO$20="-","-",AO$20*'3h Losses'!AN64)</f>
        <v>-</v>
      </c>
      <c r="AP91" s="15" t="str">
        <f>IF(AP$20="-","-",AP$20*'3h Losses'!AO64)</f>
        <v>-</v>
      </c>
      <c r="AQ91" s="15" t="str">
        <f>IF(AQ$20="-","-",AQ$20*'3h Losses'!AP64)</f>
        <v>-</v>
      </c>
      <c r="AR91" s="15" t="str">
        <f>IF(AR$20="-","-",AR$20*'3h Losses'!AQ64)</f>
        <v>-</v>
      </c>
      <c r="AS91" s="15" t="str">
        <f>IF(AS$20="-","-",AS$20*'3h Losses'!AR64)</f>
        <v>-</v>
      </c>
      <c r="AT91" s="15" t="str">
        <f>IF(AT$20="-","-",AT$20*'3h Losses'!AS64)</f>
        <v>-</v>
      </c>
      <c r="AU91" s="15" t="str">
        <f>IF(AU$20="-","-",AU$20*'3h Losses'!AT64)</f>
        <v>-</v>
      </c>
      <c r="AV91" s="15" t="str">
        <f>IF(AV$20="-","-",AV$20*'3h Losses'!AU64)</f>
        <v>-</v>
      </c>
      <c r="AW91" s="15" t="str">
        <f>IF(AW$20="-","-",AW$20*'3h Losses'!AV64)</f>
        <v>-</v>
      </c>
      <c r="AX91" s="15" t="str">
        <f>IF(AX$20="-","-",AX$20*'3h Losses'!AW64)</f>
        <v>-</v>
      </c>
      <c r="AY91" s="15" t="str">
        <f>IF(AY$20="-","-",AY$20*'3h Losses'!AX64)</f>
        <v>-</v>
      </c>
      <c r="AZ91" s="15" t="str">
        <f>IF(AZ$20="-","-",AZ$20*'3h Losses'!AY64)</f>
        <v>-</v>
      </c>
      <c r="BA91" s="15" t="str">
        <f>IF(BA$20="-","-",BA$20*'3h Losses'!AZ64)</f>
        <v>-</v>
      </c>
      <c r="BB91" s="15" t="str">
        <f>IF(BB$20="-","-",BB$20*'3h Losses'!BA64)</f>
        <v>-</v>
      </c>
      <c r="BC91" s="15" t="str">
        <f>IF(BC$20="-","-",BC$20*'3h Losses'!BB64)</f>
        <v>-</v>
      </c>
      <c r="BD91" s="15" t="str">
        <f>IF(BD$20="-","-",BD$20*'3h Losses'!BC64)</f>
        <v>-</v>
      </c>
      <c r="BE91" s="15" t="str">
        <f>IF(BE$20="-","-",BE$20*'3h Losses'!BD64)</f>
        <v>-</v>
      </c>
      <c r="BF91" s="15" t="str">
        <f>IF(BF$20="-","-",BF$20*'3h Losses'!BE64)</f>
        <v>-</v>
      </c>
    </row>
    <row r="92" spans="1:58" ht="12.75" customHeight="1">
      <c r="A92" s="14"/>
      <c r="B92" s="377" t="s">
        <v>250</v>
      </c>
      <c r="C92" s="374"/>
      <c r="D92" s="374"/>
      <c r="E92" s="108" t="s">
        <v>235</v>
      </c>
      <c r="F92" s="376"/>
      <c r="G92" s="28"/>
      <c r="H92" s="15">
        <f>IF(H$26="-","-",H$26*'3h Losses'!G65)</f>
        <v>0</v>
      </c>
      <c r="I92" s="15">
        <f>IF(I$26="-","-",I$26*'3h Losses'!H65)</f>
        <v>0</v>
      </c>
      <c r="J92" s="15">
        <f>IF(J$26="-","-",J$26*'3h Losses'!I65)</f>
        <v>0</v>
      </c>
      <c r="K92" s="15">
        <f>IF(K$26="-","-",K$26*'3h Losses'!J65)</f>
        <v>0</v>
      </c>
      <c r="L92" s="15">
        <f>IF(L$26="-","-",L$26*'3h Losses'!K65)</f>
        <v>0</v>
      </c>
      <c r="M92" s="15">
        <f>IF(M$26="-","-",M$26*'3h Losses'!L65)</f>
        <v>0</v>
      </c>
      <c r="N92" s="15">
        <f>IF(N$26="-","-",N$26*'3h Losses'!M65)</f>
        <v>0</v>
      </c>
      <c r="O92" s="15">
        <f>IF(O$26="-","-",O$26*'3h Losses'!N65)</f>
        <v>0</v>
      </c>
      <c r="P92" s="28"/>
      <c r="Q92" s="15">
        <f>IF(Q$26="-","-",Q$26*'3h Losses'!P65)</f>
        <v>0</v>
      </c>
      <c r="R92" s="15">
        <f>IF(R$26="-","-",R$26*'3h Losses'!Q65)</f>
        <v>0</v>
      </c>
      <c r="S92" s="15">
        <f>IF(S$26="-","-",S$26*'3h Losses'!R65)</f>
        <v>0</v>
      </c>
      <c r="T92" s="15">
        <f>IF(T$26="-","-",T$26*'3h Losses'!S65)</f>
        <v>0</v>
      </c>
      <c r="U92" s="15">
        <f>IF(U$26="-","-",U$26*'3h Losses'!T65)</f>
        <v>0</v>
      </c>
      <c r="V92" s="15">
        <f>IF(V$26="-","-",V$26*'3h Losses'!U65)</f>
        <v>0</v>
      </c>
      <c r="W92" s="15">
        <f>IF(W$26="-","-",W$26*'3h Losses'!V65)</f>
        <v>0</v>
      </c>
      <c r="X92" s="15">
        <f>IF(X$26="-","-",X$26*'3h Losses'!W65)</f>
        <v>0</v>
      </c>
      <c r="Y92" s="28"/>
      <c r="Z92" s="15">
        <f>IF(Z$26="-","-",Z$26*'3h Losses'!Y65)</f>
        <v>0</v>
      </c>
      <c r="AA92" s="15">
        <f>IF(AA$26="-","-",AA$26*'3h Losses'!Z65)</f>
        <v>0</v>
      </c>
      <c r="AB92" s="15">
        <f>IF(AB$26="-","-",AB$26*'3h Losses'!AA65)</f>
        <v>0</v>
      </c>
      <c r="AC92" s="15">
        <f>IF(AC$26="-","-",AC$26*'3h Losses'!AB65)</f>
        <v>0</v>
      </c>
      <c r="AD92" s="15">
        <f>IF(AD$26="-","-",AD$26*'3h Losses'!AC65)</f>
        <v>0</v>
      </c>
      <c r="AE92" s="15">
        <f>IF(AE$26="-","-",AE$26*'3h Losses'!AD65)</f>
        <v>0</v>
      </c>
      <c r="AF92" s="15">
        <f>IF(AF$26="-","-",AF$26*'3h Losses'!AE65)</f>
        <v>0</v>
      </c>
      <c r="AG92" s="15">
        <f>IF(AG$26="-","-",AG$26*'3h Losses'!AF65)</f>
        <v>0</v>
      </c>
      <c r="AH92" s="15">
        <f>IF(AH$26="-","-",AH$26*'3h Losses'!AG65)</f>
        <v>0</v>
      </c>
      <c r="AI92" s="15">
        <f>IF(AI$26="-","-",AI$26*'3h Losses'!AH65)</f>
        <v>0</v>
      </c>
      <c r="AJ92" s="15">
        <f>IF(AJ$26="-","-",AJ$26*'3h Losses'!AI65)</f>
        <v>1.0475251860676642</v>
      </c>
      <c r="AK92" s="15" t="str">
        <f>IF(AK$26="-","-",AK$26*'3h Losses'!AJ65)</f>
        <v>-</v>
      </c>
      <c r="AL92" s="15" t="str">
        <f>IF(AL$26="-","-",AL$26*'3h Losses'!AK65)</f>
        <v>-</v>
      </c>
      <c r="AM92" s="15" t="str">
        <f>IF(AM$26="-","-",AM$26*'3h Losses'!AL65)</f>
        <v>-</v>
      </c>
      <c r="AN92" s="15" t="str">
        <f>IF(AN$26="-","-",AN$26*'3h Losses'!AM65)</f>
        <v>-</v>
      </c>
      <c r="AO92" s="15" t="str">
        <f>IF(AO$26="-","-",AO$26*'3h Losses'!AN65)</f>
        <v>-</v>
      </c>
      <c r="AP92" s="15" t="str">
        <f>IF(AP$26="-","-",AP$26*'3h Losses'!AO65)</f>
        <v>-</v>
      </c>
      <c r="AQ92" s="15" t="str">
        <f>IF(AQ$26="-","-",AQ$26*'3h Losses'!AP65)</f>
        <v>-</v>
      </c>
      <c r="AR92" s="15" t="str">
        <f>IF(AR$26="-","-",AR$26*'3h Losses'!AQ65)</f>
        <v>-</v>
      </c>
      <c r="AS92" s="15" t="str">
        <f>IF(AS$26="-","-",AS$26*'3h Losses'!AR65)</f>
        <v>-</v>
      </c>
      <c r="AT92" s="15" t="str">
        <f>IF(AT$26="-","-",AT$26*'3h Losses'!AS65)</f>
        <v>-</v>
      </c>
      <c r="AU92" s="15" t="str">
        <f>IF(AU$26="-","-",AU$26*'3h Losses'!AT65)</f>
        <v>-</v>
      </c>
      <c r="AV92" s="15" t="str">
        <f>IF(AV$26="-","-",AV$26*'3h Losses'!AU65)</f>
        <v>-</v>
      </c>
      <c r="AW92" s="15" t="str">
        <f>IF(AW$26="-","-",AW$26*'3h Losses'!AV65)</f>
        <v>-</v>
      </c>
      <c r="AX92" s="15" t="str">
        <f>IF(AX$26="-","-",AX$26*'3h Losses'!AW65)</f>
        <v>-</v>
      </c>
      <c r="AY92" s="15" t="str">
        <f>IF(AY$26="-","-",AY$26*'3h Losses'!AX65)</f>
        <v>-</v>
      </c>
      <c r="AZ92" s="15" t="str">
        <f>IF(AZ$26="-","-",AZ$26*'3h Losses'!AY65)</f>
        <v>-</v>
      </c>
      <c r="BA92" s="15" t="str">
        <f>IF(BA$26="-","-",BA$26*'3h Losses'!AZ65)</f>
        <v>-</v>
      </c>
      <c r="BB92" s="15" t="str">
        <f>IF(BB$26="-","-",BB$26*'3h Losses'!BA65)</f>
        <v>-</v>
      </c>
      <c r="BC92" s="15" t="str">
        <f>IF(BC$26="-","-",BC$26*'3h Losses'!BB65)</f>
        <v>-</v>
      </c>
      <c r="BD92" s="15" t="str">
        <f>IF(BD$26="-","-",BD$26*'3h Losses'!BC65)</f>
        <v>-</v>
      </c>
      <c r="BE92" s="15" t="str">
        <f>IF(BE$26="-","-",BE$26*'3h Losses'!BD65)</f>
        <v>-</v>
      </c>
      <c r="BF92" s="15" t="str">
        <f>IF(BF$26="-","-",BF$26*'3h Losses'!BE65)</f>
        <v>-</v>
      </c>
    </row>
    <row r="93" spans="1:58">
      <c r="A93" s="14"/>
      <c r="B93" s="377"/>
      <c r="C93" s="374"/>
      <c r="D93" s="374"/>
      <c r="E93" s="108" t="s">
        <v>237</v>
      </c>
      <c r="F93" s="376"/>
      <c r="G93" s="28"/>
      <c r="H93" s="15">
        <f>IF(H$26="-","-",H$26*'3h Losses'!G66)</f>
        <v>0</v>
      </c>
      <c r="I93" s="15">
        <f>IF(I$26="-","-",I$26*'3h Losses'!H66)</f>
        <v>0</v>
      </c>
      <c r="J93" s="15">
        <f>IF(J$26="-","-",J$26*'3h Losses'!I66)</f>
        <v>0</v>
      </c>
      <c r="K93" s="15">
        <f>IF(K$26="-","-",K$26*'3h Losses'!J66)</f>
        <v>0</v>
      </c>
      <c r="L93" s="15">
        <f>IF(L$26="-","-",L$26*'3h Losses'!K66)</f>
        <v>0</v>
      </c>
      <c r="M93" s="15">
        <f>IF(M$26="-","-",M$26*'3h Losses'!L66)</f>
        <v>0</v>
      </c>
      <c r="N93" s="15">
        <f>IF(N$26="-","-",N$26*'3h Losses'!M66)</f>
        <v>0</v>
      </c>
      <c r="O93" s="15">
        <f>IF(O$26="-","-",O$26*'3h Losses'!N66)</f>
        <v>0</v>
      </c>
      <c r="P93" s="28"/>
      <c r="Q93" s="15">
        <f>IF(Q$26="-","-",Q$26*'3h Losses'!P66)</f>
        <v>0</v>
      </c>
      <c r="R93" s="15">
        <f>IF(R$26="-","-",R$26*'3h Losses'!Q66)</f>
        <v>0</v>
      </c>
      <c r="S93" s="15">
        <f>IF(S$26="-","-",S$26*'3h Losses'!R66)</f>
        <v>0</v>
      </c>
      <c r="T93" s="15">
        <f>IF(T$26="-","-",T$26*'3h Losses'!S66)</f>
        <v>0</v>
      </c>
      <c r="U93" s="15">
        <f>IF(U$26="-","-",U$26*'3h Losses'!T66)</f>
        <v>0</v>
      </c>
      <c r="V93" s="15">
        <f>IF(V$26="-","-",V$26*'3h Losses'!U66)</f>
        <v>0</v>
      </c>
      <c r="W93" s="15">
        <f>IF(W$26="-","-",W$26*'3h Losses'!V66)</f>
        <v>0</v>
      </c>
      <c r="X93" s="15">
        <f>IF(X$26="-","-",X$26*'3h Losses'!W66)</f>
        <v>0</v>
      </c>
      <c r="Y93" s="28"/>
      <c r="Z93" s="15">
        <f>IF(Z$26="-","-",Z$26*'3h Losses'!Y66)</f>
        <v>0</v>
      </c>
      <c r="AA93" s="15">
        <f>IF(AA$26="-","-",AA$26*'3h Losses'!Z66)</f>
        <v>0</v>
      </c>
      <c r="AB93" s="15">
        <f>IF(AB$26="-","-",AB$26*'3h Losses'!AA66)</f>
        <v>0</v>
      </c>
      <c r="AC93" s="15">
        <f>IF(AC$26="-","-",AC$26*'3h Losses'!AB66)</f>
        <v>0</v>
      </c>
      <c r="AD93" s="15">
        <f>IF(AD$20="-","-",AD$20*'3h Losses'!AC66)</f>
        <v>0</v>
      </c>
      <c r="AE93" s="15">
        <f>IF(AE$20="-","-",AE$20*'3h Losses'!AD66)</f>
        <v>0</v>
      </c>
      <c r="AF93" s="15">
        <f>IF(AF$20="-","-",AF$20*'3h Losses'!AE66)</f>
        <v>0</v>
      </c>
      <c r="AG93" s="15">
        <f>IF(AG$26="-","-",AG$26*'3h Losses'!AF66)</f>
        <v>0</v>
      </c>
      <c r="AH93" s="15">
        <f>IF(AH$20="-","-",AH$20*'3h Losses'!AG66)</f>
        <v>0</v>
      </c>
      <c r="AI93" s="15">
        <f>IF(AI$26="-","-",AI$26*'3h Losses'!AH66)</f>
        <v>0</v>
      </c>
      <c r="AJ93" s="15">
        <f>IF(AJ$20="-","-",AJ$20*'3h Losses'!AI66)</f>
        <v>1.031577825692334</v>
      </c>
      <c r="AK93" s="15" t="str">
        <f>IF(AK$26="-","-",AK$26*'3h Losses'!AJ66)</f>
        <v>-</v>
      </c>
      <c r="AL93" s="15" t="str">
        <f>IF(AL$26="-","-",AL$26*'3h Losses'!AK66)</f>
        <v>-</v>
      </c>
      <c r="AM93" s="15" t="str">
        <f>IF(AM$26="-","-",AM$26*'3h Losses'!AL66)</f>
        <v>-</v>
      </c>
      <c r="AN93" s="15" t="str">
        <f>IF(AN$26="-","-",AN$26*'3h Losses'!AM66)</f>
        <v>-</v>
      </c>
      <c r="AO93" s="15" t="str">
        <f>IF(AO$26="-","-",AO$26*'3h Losses'!AN66)</f>
        <v>-</v>
      </c>
      <c r="AP93" s="15" t="str">
        <f>IF(AP$26="-","-",AP$26*'3h Losses'!AO66)</f>
        <v>-</v>
      </c>
      <c r="AQ93" s="15" t="str">
        <f>IF(AQ$26="-","-",AQ$26*'3h Losses'!AP66)</f>
        <v>-</v>
      </c>
      <c r="AR93" s="15" t="str">
        <f>IF(AR$26="-","-",AR$26*'3h Losses'!AQ66)</f>
        <v>-</v>
      </c>
      <c r="AS93" s="15" t="str">
        <f>IF(AS$26="-","-",AS$26*'3h Losses'!AR66)</f>
        <v>-</v>
      </c>
      <c r="AT93" s="15" t="str">
        <f>IF(AT$26="-","-",AT$26*'3h Losses'!AS66)</f>
        <v>-</v>
      </c>
      <c r="AU93" s="15" t="str">
        <f>IF(AU$26="-","-",AU$26*'3h Losses'!AT66)</f>
        <v>-</v>
      </c>
      <c r="AV93" s="15" t="str">
        <f>IF(AV$26="-","-",AV$26*'3h Losses'!AU66)</f>
        <v>-</v>
      </c>
      <c r="AW93" s="15" t="str">
        <f>IF(AW$26="-","-",AW$26*'3h Losses'!AV66)</f>
        <v>-</v>
      </c>
      <c r="AX93" s="15" t="str">
        <f>IF(AX$26="-","-",AX$26*'3h Losses'!AW66)</f>
        <v>-</v>
      </c>
      <c r="AY93" s="15" t="str">
        <f>IF(AY$26="-","-",AY$26*'3h Losses'!AX66)</f>
        <v>-</v>
      </c>
      <c r="AZ93" s="15" t="str">
        <f>IF(AZ$26="-","-",AZ$26*'3h Losses'!AY66)</f>
        <v>-</v>
      </c>
      <c r="BA93" s="15" t="str">
        <f>IF(BA$26="-","-",BA$26*'3h Losses'!AZ66)</f>
        <v>-</v>
      </c>
      <c r="BB93" s="15" t="str">
        <f>IF(BB$26="-","-",BB$26*'3h Losses'!BA66)</f>
        <v>-</v>
      </c>
      <c r="BC93" s="15" t="str">
        <f>IF(BC$26="-","-",BC$26*'3h Losses'!BB66)</f>
        <v>-</v>
      </c>
      <c r="BD93" s="15" t="str">
        <f>IF(BD$26="-","-",BD$26*'3h Losses'!BC66)</f>
        <v>-</v>
      </c>
      <c r="BE93" s="15" t="str">
        <f>IF(BE$26="-","-",BE$26*'3h Losses'!BD66)</f>
        <v>-</v>
      </c>
      <c r="BF93" s="15" t="str">
        <f>IF(BF$26="-","-",BF$26*'3h Losses'!BE66)</f>
        <v>-</v>
      </c>
    </row>
    <row r="94" spans="1:58">
      <c r="A94" s="14"/>
      <c r="B94" s="377"/>
      <c r="C94" s="374"/>
      <c r="D94" s="374"/>
      <c r="E94" s="108" t="s">
        <v>238</v>
      </c>
      <c r="F94" s="376"/>
      <c r="G94" s="28"/>
      <c r="H94" s="15">
        <f>IF(H$26="-","-",H$26*'3h Losses'!G67)</f>
        <v>0</v>
      </c>
      <c r="I94" s="15">
        <f>IF(I$26="-","-",I$26*'3h Losses'!H67)</f>
        <v>0</v>
      </c>
      <c r="J94" s="15">
        <f>IF(J$26="-","-",J$26*'3h Losses'!I67)</f>
        <v>0</v>
      </c>
      <c r="K94" s="15">
        <f>IF(K$26="-","-",K$26*'3h Losses'!J67)</f>
        <v>0</v>
      </c>
      <c r="L94" s="15">
        <f>IF(L$26="-","-",L$26*'3h Losses'!K67)</f>
        <v>0</v>
      </c>
      <c r="M94" s="15">
        <f>IF(M$26="-","-",M$26*'3h Losses'!L67)</f>
        <v>0</v>
      </c>
      <c r="N94" s="15">
        <f>IF(N$26="-","-",N$26*'3h Losses'!M67)</f>
        <v>0</v>
      </c>
      <c r="O94" s="15">
        <f>IF(O$26="-","-",O$26*'3h Losses'!N67)</f>
        <v>0</v>
      </c>
      <c r="P94" s="28"/>
      <c r="Q94" s="15">
        <f>IF(Q$26="-","-",Q$26*'3h Losses'!P67)</f>
        <v>0</v>
      </c>
      <c r="R94" s="15">
        <f>IF(R$26="-","-",R$26*'3h Losses'!Q67)</f>
        <v>0</v>
      </c>
      <c r="S94" s="15">
        <f>IF(S$26="-","-",S$26*'3h Losses'!R67)</f>
        <v>0</v>
      </c>
      <c r="T94" s="15">
        <f>IF(T$26="-","-",T$26*'3h Losses'!S67)</f>
        <v>0</v>
      </c>
      <c r="U94" s="15">
        <f>IF(U$26="-","-",U$26*'3h Losses'!T67)</f>
        <v>0</v>
      </c>
      <c r="V94" s="15">
        <f>IF(V$26="-","-",V$26*'3h Losses'!U67)</f>
        <v>0</v>
      </c>
      <c r="W94" s="15">
        <f>IF(W$26="-","-",W$26*'3h Losses'!V67)</f>
        <v>0</v>
      </c>
      <c r="X94" s="15">
        <f>IF(X$26="-","-",X$26*'3h Losses'!W67)</f>
        <v>0</v>
      </c>
      <c r="Y94" s="28"/>
      <c r="Z94" s="15">
        <f>IF(Z$26="-","-",Z$26*'3h Losses'!Y67)</f>
        <v>0</v>
      </c>
      <c r="AA94" s="15">
        <f>IF(AA$26="-","-",AA$26*'3h Losses'!Z67)</f>
        <v>0</v>
      </c>
      <c r="AB94" s="15">
        <f>IF(AB$26="-","-",AB$26*'3h Losses'!AA67)</f>
        <v>0</v>
      </c>
      <c r="AC94" s="15">
        <f>IF(AC$26="-","-",AC$26*'3h Losses'!AB67)</f>
        <v>0</v>
      </c>
      <c r="AD94" s="15">
        <f>IF(AD$20="-","-",AD$20*'3h Losses'!AC67)</f>
        <v>0</v>
      </c>
      <c r="AE94" s="15">
        <f>IF(AE$20="-","-",AE$20*'3h Losses'!AD67)</f>
        <v>0</v>
      </c>
      <c r="AF94" s="15">
        <f>IF(AF$20="-","-",AF$20*'3h Losses'!AE67)</f>
        <v>0</v>
      </c>
      <c r="AG94" s="15">
        <f>IF(AG$26="-","-",AG$26*'3h Losses'!AF67)</f>
        <v>0</v>
      </c>
      <c r="AH94" s="15">
        <f>IF(AH$20="-","-",AH$20*'3h Losses'!AG67)</f>
        <v>0</v>
      </c>
      <c r="AI94" s="15">
        <f>IF(AI$26="-","-",AI$26*'3h Losses'!AH67)</f>
        <v>0</v>
      </c>
      <c r="AJ94" s="15">
        <f>IF(AJ$20="-","-",AJ$20*'3h Losses'!AI67)</f>
        <v>1.0562560901618443</v>
      </c>
      <c r="AK94" s="15" t="str">
        <f>IF(AK$26="-","-",AK$26*'3h Losses'!AJ67)</f>
        <v>-</v>
      </c>
      <c r="AL94" s="15" t="str">
        <f>IF(AL$26="-","-",AL$26*'3h Losses'!AK67)</f>
        <v>-</v>
      </c>
      <c r="AM94" s="15" t="str">
        <f>IF(AM$26="-","-",AM$26*'3h Losses'!AL67)</f>
        <v>-</v>
      </c>
      <c r="AN94" s="15" t="str">
        <f>IF(AN$26="-","-",AN$26*'3h Losses'!AM67)</f>
        <v>-</v>
      </c>
      <c r="AO94" s="15" t="str">
        <f>IF(AO$26="-","-",AO$26*'3h Losses'!AN67)</f>
        <v>-</v>
      </c>
      <c r="AP94" s="15" t="str">
        <f>IF(AP$26="-","-",AP$26*'3h Losses'!AO67)</f>
        <v>-</v>
      </c>
      <c r="AQ94" s="15" t="str">
        <f>IF(AQ$26="-","-",AQ$26*'3h Losses'!AP67)</f>
        <v>-</v>
      </c>
      <c r="AR94" s="15" t="str">
        <f>IF(AR$26="-","-",AR$26*'3h Losses'!AQ67)</f>
        <v>-</v>
      </c>
      <c r="AS94" s="15" t="str">
        <f>IF(AS$26="-","-",AS$26*'3h Losses'!AR67)</f>
        <v>-</v>
      </c>
      <c r="AT94" s="15" t="str">
        <f>IF(AT$26="-","-",AT$26*'3h Losses'!AS67)</f>
        <v>-</v>
      </c>
      <c r="AU94" s="15" t="str">
        <f>IF(AU$26="-","-",AU$26*'3h Losses'!AT67)</f>
        <v>-</v>
      </c>
      <c r="AV94" s="15" t="str">
        <f>IF(AV$26="-","-",AV$26*'3h Losses'!AU67)</f>
        <v>-</v>
      </c>
      <c r="AW94" s="15" t="str">
        <f>IF(AW$26="-","-",AW$26*'3h Losses'!AV67)</f>
        <v>-</v>
      </c>
      <c r="AX94" s="15" t="str">
        <f>IF(AX$26="-","-",AX$26*'3h Losses'!AW67)</f>
        <v>-</v>
      </c>
      <c r="AY94" s="15" t="str">
        <f>IF(AY$26="-","-",AY$26*'3h Losses'!AX67)</f>
        <v>-</v>
      </c>
      <c r="AZ94" s="15" t="str">
        <f>IF(AZ$26="-","-",AZ$26*'3h Losses'!AY67)</f>
        <v>-</v>
      </c>
      <c r="BA94" s="15" t="str">
        <f>IF(BA$26="-","-",BA$26*'3h Losses'!AZ67)</f>
        <v>-</v>
      </c>
      <c r="BB94" s="15" t="str">
        <f>IF(BB$26="-","-",BB$26*'3h Losses'!BA67)</f>
        <v>-</v>
      </c>
      <c r="BC94" s="15" t="str">
        <f>IF(BC$26="-","-",BC$26*'3h Losses'!BB67)</f>
        <v>-</v>
      </c>
      <c r="BD94" s="15" t="str">
        <f>IF(BD$26="-","-",BD$26*'3h Losses'!BC67)</f>
        <v>-</v>
      </c>
      <c r="BE94" s="15" t="str">
        <f>IF(BE$26="-","-",BE$26*'3h Losses'!BD67)</f>
        <v>-</v>
      </c>
      <c r="BF94" s="15" t="str">
        <f>IF(BF$26="-","-",BF$26*'3h Losses'!BE67)</f>
        <v>-</v>
      </c>
    </row>
    <row r="95" spans="1:58">
      <c r="A95" s="14"/>
      <c r="B95" s="377"/>
      <c r="C95" s="374"/>
      <c r="D95" s="374"/>
      <c r="E95" s="108" t="s">
        <v>239</v>
      </c>
      <c r="F95" s="376"/>
      <c r="G95" s="28"/>
      <c r="H95" s="15">
        <f>IF(H$26="-","-",H$26*'3h Losses'!G68)</f>
        <v>0</v>
      </c>
      <c r="I95" s="15">
        <f>IF(I$26="-","-",I$26*'3h Losses'!H68)</f>
        <v>0</v>
      </c>
      <c r="J95" s="15">
        <f>IF(J$26="-","-",J$26*'3h Losses'!I68)</f>
        <v>0</v>
      </c>
      <c r="K95" s="15">
        <f>IF(K$26="-","-",K$26*'3h Losses'!J68)</f>
        <v>0</v>
      </c>
      <c r="L95" s="15">
        <f>IF(L$26="-","-",L$26*'3h Losses'!K68)</f>
        <v>0</v>
      </c>
      <c r="M95" s="15">
        <f>IF(M$26="-","-",M$26*'3h Losses'!L68)</f>
        <v>0</v>
      </c>
      <c r="N95" s="15">
        <f>IF(N$26="-","-",N$26*'3h Losses'!M68)</f>
        <v>0</v>
      </c>
      <c r="O95" s="15">
        <f>IF(O$26="-","-",O$26*'3h Losses'!N68)</f>
        <v>0</v>
      </c>
      <c r="P95" s="28"/>
      <c r="Q95" s="15">
        <f>IF(Q$26="-","-",Q$26*'3h Losses'!P68)</f>
        <v>0</v>
      </c>
      <c r="R95" s="15">
        <f>IF(R$26="-","-",R$26*'3h Losses'!Q68)</f>
        <v>0</v>
      </c>
      <c r="S95" s="15">
        <f>IF(S$26="-","-",S$26*'3h Losses'!R68)</f>
        <v>0</v>
      </c>
      <c r="T95" s="15">
        <f>IF(T$26="-","-",T$26*'3h Losses'!S68)</f>
        <v>0</v>
      </c>
      <c r="U95" s="15">
        <f>IF(U$26="-","-",U$26*'3h Losses'!T68)</f>
        <v>0</v>
      </c>
      <c r="V95" s="15">
        <f>IF(V$26="-","-",V$26*'3h Losses'!U68)</f>
        <v>0</v>
      </c>
      <c r="W95" s="15">
        <f>IF(W$26="-","-",W$26*'3h Losses'!V68)</f>
        <v>0</v>
      </c>
      <c r="X95" s="15">
        <f>IF(X$26="-","-",X$26*'3h Losses'!W68)</f>
        <v>0</v>
      </c>
      <c r="Y95" s="28"/>
      <c r="Z95" s="15">
        <f>IF(Z$26="-","-",Z$26*'3h Losses'!Y68)</f>
        <v>0</v>
      </c>
      <c r="AA95" s="15">
        <f>IF(AA$26="-","-",AA$26*'3h Losses'!Z68)</f>
        <v>0</v>
      </c>
      <c r="AB95" s="15">
        <f>IF(AB$26="-","-",AB$26*'3h Losses'!AA68)</f>
        <v>0</v>
      </c>
      <c r="AC95" s="15">
        <f>IF(AC$26="-","-",AC$26*'3h Losses'!AB68)</f>
        <v>0</v>
      </c>
      <c r="AD95" s="15">
        <f>IF(AD$20="-","-",AD$20*'3h Losses'!AC68)</f>
        <v>0</v>
      </c>
      <c r="AE95" s="15">
        <f>IF(AE$20="-","-",AE$20*'3h Losses'!AD68)</f>
        <v>0</v>
      </c>
      <c r="AF95" s="15">
        <f>IF(AF$20="-","-",AF$20*'3h Losses'!AE68)</f>
        <v>0</v>
      </c>
      <c r="AG95" s="15">
        <f>IF(AG$26="-","-",AG$26*'3h Losses'!AF68)</f>
        <v>0</v>
      </c>
      <c r="AH95" s="15">
        <f>IF(AH$20="-","-",AH$20*'3h Losses'!AG68)</f>
        <v>0</v>
      </c>
      <c r="AI95" s="15">
        <f>IF(AI$26="-","-",AI$26*'3h Losses'!AH68)</f>
        <v>0</v>
      </c>
      <c r="AJ95" s="15">
        <f>IF(AJ$20="-","-",AJ$20*'3h Losses'!AI68)</f>
        <v>1.0618685378466066</v>
      </c>
      <c r="AK95" s="15" t="str">
        <f>IF(AK$26="-","-",AK$26*'3h Losses'!AJ68)</f>
        <v>-</v>
      </c>
      <c r="AL95" s="15" t="str">
        <f>IF(AL$26="-","-",AL$26*'3h Losses'!AK68)</f>
        <v>-</v>
      </c>
      <c r="AM95" s="15" t="str">
        <f>IF(AM$26="-","-",AM$26*'3h Losses'!AL68)</f>
        <v>-</v>
      </c>
      <c r="AN95" s="15" t="str">
        <f>IF(AN$26="-","-",AN$26*'3h Losses'!AM68)</f>
        <v>-</v>
      </c>
      <c r="AO95" s="15" t="str">
        <f>IF(AO$26="-","-",AO$26*'3h Losses'!AN68)</f>
        <v>-</v>
      </c>
      <c r="AP95" s="15" t="str">
        <f>IF(AP$26="-","-",AP$26*'3h Losses'!AO68)</f>
        <v>-</v>
      </c>
      <c r="AQ95" s="15" t="str">
        <f>IF(AQ$26="-","-",AQ$26*'3h Losses'!AP68)</f>
        <v>-</v>
      </c>
      <c r="AR95" s="15" t="str">
        <f>IF(AR$26="-","-",AR$26*'3h Losses'!AQ68)</f>
        <v>-</v>
      </c>
      <c r="AS95" s="15" t="str">
        <f>IF(AS$26="-","-",AS$26*'3h Losses'!AR68)</f>
        <v>-</v>
      </c>
      <c r="AT95" s="15" t="str">
        <f>IF(AT$26="-","-",AT$26*'3h Losses'!AS68)</f>
        <v>-</v>
      </c>
      <c r="AU95" s="15" t="str">
        <f>IF(AU$26="-","-",AU$26*'3h Losses'!AT68)</f>
        <v>-</v>
      </c>
      <c r="AV95" s="15" t="str">
        <f>IF(AV$26="-","-",AV$26*'3h Losses'!AU68)</f>
        <v>-</v>
      </c>
      <c r="AW95" s="15" t="str">
        <f>IF(AW$26="-","-",AW$26*'3h Losses'!AV68)</f>
        <v>-</v>
      </c>
      <c r="AX95" s="15" t="str">
        <f>IF(AX$26="-","-",AX$26*'3h Losses'!AW68)</f>
        <v>-</v>
      </c>
      <c r="AY95" s="15" t="str">
        <f>IF(AY$26="-","-",AY$26*'3h Losses'!AX68)</f>
        <v>-</v>
      </c>
      <c r="AZ95" s="15" t="str">
        <f>IF(AZ$26="-","-",AZ$26*'3h Losses'!AY68)</f>
        <v>-</v>
      </c>
      <c r="BA95" s="15" t="str">
        <f>IF(BA$26="-","-",BA$26*'3h Losses'!AZ68)</f>
        <v>-</v>
      </c>
      <c r="BB95" s="15" t="str">
        <f>IF(BB$26="-","-",BB$26*'3h Losses'!BA68)</f>
        <v>-</v>
      </c>
      <c r="BC95" s="15" t="str">
        <f>IF(BC$26="-","-",BC$26*'3h Losses'!BB68)</f>
        <v>-</v>
      </c>
      <c r="BD95" s="15" t="str">
        <f>IF(BD$26="-","-",BD$26*'3h Losses'!BC68)</f>
        <v>-</v>
      </c>
      <c r="BE95" s="15" t="str">
        <f>IF(BE$26="-","-",BE$26*'3h Losses'!BD68)</f>
        <v>-</v>
      </c>
      <c r="BF95" s="15" t="str">
        <f>IF(BF$26="-","-",BF$26*'3h Losses'!BE68)</f>
        <v>-</v>
      </c>
    </row>
    <row r="96" spans="1:58">
      <c r="A96" s="14"/>
      <c r="B96" s="377"/>
      <c r="C96" s="374"/>
      <c r="D96" s="374"/>
      <c r="E96" s="108" t="s">
        <v>240</v>
      </c>
      <c r="F96" s="376"/>
      <c r="G96" s="28"/>
      <c r="H96" s="15">
        <f>IF(H$26="-","-",H$26*'3h Losses'!G69)</f>
        <v>0</v>
      </c>
      <c r="I96" s="15">
        <f>IF(I$26="-","-",I$26*'3h Losses'!H69)</f>
        <v>0</v>
      </c>
      <c r="J96" s="15">
        <f>IF(J$26="-","-",J$26*'3h Losses'!I69)</f>
        <v>0</v>
      </c>
      <c r="K96" s="15">
        <f>IF(K$26="-","-",K$26*'3h Losses'!J69)</f>
        <v>0</v>
      </c>
      <c r="L96" s="15">
        <f>IF(L$26="-","-",L$26*'3h Losses'!K69)</f>
        <v>0</v>
      </c>
      <c r="M96" s="15">
        <f>IF(M$26="-","-",M$26*'3h Losses'!L69)</f>
        <v>0</v>
      </c>
      <c r="N96" s="15">
        <f>IF(N$26="-","-",N$26*'3h Losses'!M69)</f>
        <v>0</v>
      </c>
      <c r="O96" s="15">
        <f>IF(O$26="-","-",O$26*'3h Losses'!N69)</f>
        <v>0</v>
      </c>
      <c r="P96" s="28"/>
      <c r="Q96" s="15">
        <f>IF(Q$26="-","-",Q$26*'3h Losses'!P69)</f>
        <v>0</v>
      </c>
      <c r="R96" s="15">
        <f>IF(R$26="-","-",R$26*'3h Losses'!Q69)</f>
        <v>0</v>
      </c>
      <c r="S96" s="15">
        <f>IF(S$26="-","-",S$26*'3h Losses'!R69)</f>
        <v>0</v>
      </c>
      <c r="T96" s="15">
        <f>IF(T$26="-","-",T$26*'3h Losses'!S69)</f>
        <v>0</v>
      </c>
      <c r="U96" s="15">
        <f>IF(U$26="-","-",U$26*'3h Losses'!T69)</f>
        <v>0</v>
      </c>
      <c r="V96" s="15">
        <f>IF(V$26="-","-",V$26*'3h Losses'!U69)</f>
        <v>0</v>
      </c>
      <c r="W96" s="15">
        <f>IF(W$26="-","-",W$26*'3h Losses'!V69)</f>
        <v>0</v>
      </c>
      <c r="X96" s="15">
        <f>IF(X$26="-","-",X$26*'3h Losses'!W69)</f>
        <v>0</v>
      </c>
      <c r="Y96" s="28"/>
      <c r="Z96" s="15">
        <f>IF(Z$26="-","-",Z$26*'3h Losses'!Y69)</f>
        <v>0</v>
      </c>
      <c r="AA96" s="15">
        <f>IF(AA$26="-","-",AA$26*'3h Losses'!Z69)</f>
        <v>0</v>
      </c>
      <c r="AB96" s="15">
        <f>IF(AB$26="-","-",AB$26*'3h Losses'!AA69)</f>
        <v>0</v>
      </c>
      <c r="AC96" s="15">
        <f>IF(AC$26="-","-",AC$26*'3h Losses'!AB69)</f>
        <v>0</v>
      </c>
      <c r="AD96" s="15">
        <f>IF(AD$20="-","-",AD$20*'3h Losses'!AC69)</f>
        <v>0</v>
      </c>
      <c r="AE96" s="15">
        <f>IF(AE$20="-","-",AE$20*'3h Losses'!AD69)</f>
        <v>0</v>
      </c>
      <c r="AF96" s="15">
        <f>IF(AF$20="-","-",AF$20*'3h Losses'!AE69)</f>
        <v>0</v>
      </c>
      <c r="AG96" s="15">
        <f>IF(AG$26="-","-",AG$26*'3h Losses'!AF69)</f>
        <v>0</v>
      </c>
      <c r="AH96" s="15">
        <f>IF(AH$20="-","-",AH$20*'3h Losses'!AG69)</f>
        <v>0</v>
      </c>
      <c r="AI96" s="15">
        <f>IF(AI$26="-","-",AI$26*'3h Losses'!AH69)</f>
        <v>0</v>
      </c>
      <c r="AJ96" s="15">
        <f>IF(AJ$20="-","-",AJ$20*'3h Losses'!AI69)</f>
        <v>1.0392094519174875</v>
      </c>
      <c r="AK96" s="15" t="str">
        <f>IF(AK$26="-","-",AK$26*'3h Losses'!AJ69)</f>
        <v>-</v>
      </c>
      <c r="AL96" s="15" t="str">
        <f>IF(AL$26="-","-",AL$26*'3h Losses'!AK69)</f>
        <v>-</v>
      </c>
      <c r="AM96" s="15" t="str">
        <f>IF(AM$26="-","-",AM$26*'3h Losses'!AL69)</f>
        <v>-</v>
      </c>
      <c r="AN96" s="15" t="str">
        <f>IF(AN$26="-","-",AN$26*'3h Losses'!AM69)</f>
        <v>-</v>
      </c>
      <c r="AO96" s="15" t="str">
        <f>IF(AO$26="-","-",AO$26*'3h Losses'!AN69)</f>
        <v>-</v>
      </c>
      <c r="AP96" s="15" t="str">
        <f>IF(AP$26="-","-",AP$26*'3h Losses'!AO69)</f>
        <v>-</v>
      </c>
      <c r="AQ96" s="15" t="str">
        <f>IF(AQ$26="-","-",AQ$26*'3h Losses'!AP69)</f>
        <v>-</v>
      </c>
      <c r="AR96" s="15" t="str">
        <f>IF(AR$26="-","-",AR$26*'3h Losses'!AQ69)</f>
        <v>-</v>
      </c>
      <c r="AS96" s="15" t="str">
        <f>IF(AS$26="-","-",AS$26*'3h Losses'!AR69)</f>
        <v>-</v>
      </c>
      <c r="AT96" s="15" t="str">
        <f>IF(AT$26="-","-",AT$26*'3h Losses'!AS69)</f>
        <v>-</v>
      </c>
      <c r="AU96" s="15" t="str">
        <f>IF(AU$26="-","-",AU$26*'3h Losses'!AT69)</f>
        <v>-</v>
      </c>
      <c r="AV96" s="15" t="str">
        <f>IF(AV$26="-","-",AV$26*'3h Losses'!AU69)</f>
        <v>-</v>
      </c>
      <c r="AW96" s="15" t="str">
        <f>IF(AW$26="-","-",AW$26*'3h Losses'!AV69)</f>
        <v>-</v>
      </c>
      <c r="AX96" s="15" t="str">
        <f>IF(AX$26="-","-",AX$26*'3h Losses'!AW69)</f>
        <v>-</v>
      </c>
      <c r="AY96" s="15" t="str">
        <f>IF(AY$26="-","-",AY$26*'3h Losses'!AX69)</f>
        <v>-</v>
      </c>
      <c r="AZ96" s="15" t="str">
        <f>IF(AZ$26="-","-",AZ$26*'3h Losses'!AY69)</f>
        <v>-</v>
      </c>
      <c r="BA96" s="15" t="str">
        <f>IF(BA$26="-","-",BA$26*'3h Losses'!AZ69)</f>
        <v>-</v>
      </c>
      <c r="BB96" s="15" t="str">
        <f>IF(BB$26="-","-",BB$26*'3h Losses'!BA69)</f>
        <v>-</v>
      </c>
      <c r="BC96" s="15" t="str">
        <f>IF(BC$26="-","-",BC$26*'3h Losses'!BB69)</f>
        <v>-</v>
      </c>
      <c r="BD96" s="15" t="str">
        <f>IF(BD$26="-","-",BD$26*'3h Losses'!BC69)</f>
        <v>-</v>
      </c>
      <c r="BE96" s="15" t="str">
        <f>IF(BE$26="-","-",BE$26*'3h Losses'!BD69)</f>
        <v>-</v>
      </c>
      <c r="BF96" s="15" t="str">
        <f>IF(BF$26="-","-",BF$26*'3h Losses'!BE69)</f>
        <v>-</v>
      </c>
    </row>
    <row r="97" spans="1:58">
      <c r="A97" s="14"/>
      <c r="B97" s="377"/>
      <c r="C97" s="374"/>
      <c r="D97" s="374"/>
      <c r="E97" s="108" t="s">
        <v>241</v>
      </c>
      <c r="F97" s="376"/>
      <c r="G97" s="28"/>
      <c r="H97" s="15">
        <f>IF(H$26="-","-",H$26*'3h Losses'!G70)</f>
        <v>0</v>
      </c>
      <c r="I97" s="15">
        <f>IF(I$26="-","-",I$26*'3h Losses'!H70)</f>
        <v>0</v>
      </c>
      <c r="J97" s="15">
        <f>IF(J$26="-","-",J$26*'3h Losses'!I70)</f>
        <v>0</v>
      </c>
      <c r="K97" s="15">
        <f>IF(K$26="-","-",K$26*'3h Losses'!J70)</f>
        <v>0</v>
      </c>
      <c r="L97" s="15">
        <f>IF(L$26="-","-",L$26*'3h Losses'!K70)</f>
        <v>0</v>
      </c>
      <c r="M97" s="15">
        <f>IF(M$26="-","-",M$26*'3h Losses'!L70)</f>
        <v>0</v>
      </c>
      <c r="N97" s="15">
        <f>IF(N$26="-","-",N$26*'3h Losses'!M70)</f>
        <v>0</v>
      </c>
      <c r="O97" s="15">
        <f>IF(O$26="-","-",O$26*'3h Losses'!N70)</f>
        <v>0</v>
      </c>
      <c r="P97" s="28"/>
      <c r="Q97" s="15">
        <f>IF(Q$26="-","-",Q$26*'3h Losses'!P70)</f>
        <v>0</v>
      </c>
      <c r="R97" s="15">
        <f>IF(R$26="-","-",R$26*'3h Losses'!Q70)</f>
        <v>0</v>
      </c>
      <c r="S97" s="15">
        <f>IF(S$26="-","-",S$26*'3h Losses'!R70)</f>
        <v>0</v>
      </c>
      <c r="T97" s="15">
        <f>IF(T$26="-","-",T$26*'3h Losses'!S70)</f>
        <v>0</v>
      </c>
      <c r="U97" s="15">
        <f>IF(U$26="-","-",U$26*'3h Losses'!T70)</f>
        <v>0</v>
      </c>
      <c r="V97" s="15">
        <f>IF(V$26="-","-",V$26*'3h Losses'!U70)</f>
        <v>0</v>
      </c>
      <c r="W97" s="15">
        <f>IF(W$26="-","-",W$26*'3h Losses'!V70)</f>
        <v>0</v>
      </c>
      <c r="X97" s="15">
        <f>IF(X$26="-","-",X$26*'3h Losses'!W70)</f>
        <v>0</v>
      </c>
      <c r="Y97" s="28"/>
      <c r="Z97" s="15">
        <f>IF(Z$26="-","-",Z$26*'3h Losses'!Y70)</f>
        <v>0</v>
      </c>
      <c r="AA97" s="15">
        <f>IF(AA$26="-","-",AA$26*'3h Losses'!Z70)</f>
        <v>0</v>
      </c>
      <c r="AB97" s="15">
        <f>IF(AB$26="-","-",AB$26*'3h Losses'!AA70)</f>
        <v>0</v>
      </c>
      <c r="AC97" s="15">
        <f>IF(AC$26="-","-",AC$26*'3h Losses'!AB70)</f>
        <v>0</v>
      </c>
      <c r="AD97" s="15">
        <f>IF(AD$20="-","-",AD$20*'3h Losses'!AC70)</f>
        <v>0</v>
      </c>
      <c r="AE97" s="15">
        <f>IF(AE$20="-","-",AE$20*'3h Losses'!AD70)</f>
        <v>0</v>
      </c>
      <c r="AF97" s="15">
        <f>IF(AF$20="-","-",AF$20*'3h Losses'!AE70)</f>
        <v>0</v>
      </c>
      <c r="AG97" s="15">
        <f>IF(AG$26="-","-",AG$26*'3h Losses'!AF70)</f>
        <v>0</v>
      </c>
      <c r="AH97" s="15">
        <f>IF(AH$20="-","-",AH$20*'3h Losses'!AG70)</f>
        <v>0</v>
      </c>
      <c r="AI97" s="15">
        <f>IF(AI$26="-","-",AI$26*'3h Losses'!AH70)</f>
        <v>0</v>
      </c>
      <c r="AJ97" s="15">
        <f>IF(AJ$20="-","-",AJ$20*'3h Losses'!AI70)</f>
        <v>1.0192948429129793</v>
      </c>
      <c r="AK97" s="15" t="str">
        <f>IF(AK$26="-","-",AK$26*'3h Losses'!AJ70)</f>
        <v>-</v>
      </c>
      <c r="AL97" s="15" t="str">
        <f>IF(AL$26="-","-",AL$26*'3h Losses'!AK70)</f>
        <v>-</v>
      </c>
      <c r="AM97" s="15" t="str">
        <f>IF(AM$26="-","-",AM$26*'3h Losses'!AL70)</f>
        <v>-</v>
      </c>
      <c r="AN97" s="15" t="str">
        <f>IF(AN$26="-","-",AN$26*'3h Losses'!AM70)</f>
        <v>-</v>
      </c>
      <c r="AO97" s="15" t="str">
        <f>IF(AO$26="-","-",AO$26*'3h Losses'!AN70)</f>
        <v>-</v>
      </c>
      <c r="AP97" s="15" t="str">
        <f>IF(AP$26="-","-",AP$26*'3h Losses'!AO70)</f>
        <v>-</v>
      </c>
      <c r="AQ97" s="15" t="str">
        <f>IF(AQ$26="-","-",AQ$26*'3h Losses'!AP70)</f>
        <v>-</v>
      </c>
      <c r="AR97" s="15" t="str">
        <f>IF(AR$26="-","-",AR$26*'3h Losses'!AQ70)</f>
        <v>-</v>
      </c>
      <c r="AS97" s="15" t="str">
        <f>IF(AS$26="-","-",AS$26*'3h Losses'!AR70)</f>
        <v>-</v>
      </c>
      <c r="AT97" s="15" t="str">
        <f>IF(AT$26="-","-",AT$26*'3h Losses'!AS70)</f>
        <v>-</v>
      </c>
      <c r="AU97" s="15" t="str">
        <f>IF(AU$26="-","-",AU$26*'3h Losses'!AT70)</f>
        <v>-</v>
      </c>
      <c r="AV97" s="15" t="str">
        <f>IF(AV$26="-","-",AV$26*'3h Losses'!AU70)</f>
        <v>-</v>
      </c>
      <c r="AW97" s="15" t="str">
        <f>IF(AW$26="-","-",AW$26*'3h Losses'!AV70)</f>
        <v>-</v>
      </c>
      <c r="AX97" s="15" t="str">
        <f>IF(AX$26="-","-",AX$26*'3h Losses'!AW70)</f>
        <v>-</v>
      </c>
      <c r="AY97" s="15" t="str">
        <f>IF(AY$26="-","-",AY$26*'3h Losses'!AX70)</f>
        <v>-</v>
      </c>
      <c r="AZ97" s="15" t="str">
        <f>IF(AZ$26="-","-",AZ$26*'3h Losses'!AY70)</f>
        <v>-</v>
      </c>
      <c r="BA97" s="15" t="str">
        <f>IF(BA$26="-","-",BA$26*'3h Losses'!AZ70)</f>
        <v>-</v>
      </c>
      <c r="BB97" s="15" t="str">
        <f>IF(BB$26="-","-",BB$26*'3h Losses'!BA70)</f>
        <v>-</v>
      </c>
      <c r="BC97" s="15" t="str">
        <f>IF(BC$26="-","-",BC$26*'3h Losses'!BB70)</f>
        <v>-</v>
      </c>
      <c r="BD97" s="15" t="str">
        <f>IF(BD$26="-","-",BD$26*'3h Losses'!BC70)</f>
        <v>-</v>
      </c>
      <c r="BE97" s="15" t="str">
        <f>IF(BE$26="-","-",BE$26*'3h Losses'!BD70)</f>
        <v>-</v>
      </c>
      <c r="BF97" s="15" t="str">
        <f>IF(BF$26="-","-",BF$26*'3h Losses'!BE70)</f>
        <v>-</v>
      </c>
    </row>
    <row r="98" spans="1:58">
      <c r="A98" s="14"/>
      <c r="B98" s="377"/>
      <c r="C98" s="374"/>
      <c r="D98" s="374"/>
      <c r="E98" s="108" t="s">
        <v>242</v>
      </c>
      <c r="F98" s="376"/>
      <c r="G98" s="28"/>
      <c r="H98" s="15">
        <f>IF(H$26="-","-",H$26*'3h Losses'!G71)</f>
        <v>0</v>
      </c>
      <c r="I98" s="15">
        <f>IF(I$26="-","-",I$26*'3h Losses'!H71)</f>
        <v>0</v>
      </c>
      <c r="J98" s="15">
        <f>IF(J$26="-","-",J$26*'3h Losses'!I71)</f>
        <v>0</v>
      </c>
      <c r="K98" s="15">
        <f>IF(K$26="-","-",K$26*'3h Losses'!J71)</f>
        <v>0</v>
      </c>
      <c r="L98" s="15">
        <f>IF(L$26="-","-",L$26*'3h Losses'!K71)</f>
        <v>0</v>
      </c>
      <c r="M98" s="15">
        <f>IF(M$26="-","-",M$26*'3h Losses'!L71)</f>
        <v>0</v>
      </c>
      <c r="N98" s="15">
        <f>IF(N$26="-","-",N$26*'3h Losses'!M71)</f>
        <v>0</v>
      </c>
      <c r="O98" s="15">
        <f>IF(O$26="-","-",O$26*'3h Losses'!N71)</f>
        <v>0</v>
      </c>
      <c r="P98" s="28"/>
      <c r="Q98" s="15">
        <f>IF(Q$26="-","-",Q$26*'3h Losses'!P71)</f>
        <v>0</v>
      </c>
      <c r="R98" s="15">
        <f>IF(R$26="-","-",R$26*'3h Losses'!Q71)</f>
        <v>0</v>
      </c>
      <c r="S98" s="15">
        <f>IF(S$26="-","-",S$26*'3h Losses'!R71)</f>
        <v>0</v>
      </c>
      <c r="T98" s="15">
        <f>IF(T$26="-","-",T$26*'3h Losses'!S71)</f>
        <v>0</v>
      </c>
      <c r="U98" s="15">
        <f>IF(U$26="-","-",U$26*'3h Losses'!T71)</f>
        <v>0</v>
      </c>
      <c r="V98" s="15">
        <f>IF(V$26="-","-",V$26*'3h Losses'!U71)</f>
        <v>0</v>
      </c>
      <c r="W98" s="15">
        <f>IF(W$26="-","-",W$26*'3h Losses'!V71)</f>
        <v>0</v>
      </c>
      <c r="X98" s="15">
        <f>IF(X$26="-","-",X$26*'3h Losses'!W71)</f>
        <v>0</v>
      </c>
      <c r="Y98" s="28"/>
      <c r="Z98" s="15">
        <f>IF(Z$26="-","-",Z$26*'3h Losses'!Y71)</f>
        <v>0</v>
      </c>
      <c r="AA98" s="15">
        <f>IF(AA$26="-","-",AA$26*'3h Losses'!Z71)</f>
        <v>0</v>
      </c>
      <c r="AB98" s="15">
        <f>IF(AB$26="-","-",AB$26*'3h Losses'!AA71)</f>
        <v>0</v>
      </c>
      <c r="AC98" s="15">
        <f>IF(AC$26="-","-",AC$26*'3h Losses'!AB71)</f>
        <v>0</v>
      </c>
      <c r="AD98" s="15">
        <f>IF(AD$20="-","-",AD$20*'3h Losses'!AC71)</f>
        <v>0</v>
      </c>
      <c r="AE98" s="15">
        <f>IF(AE$20="-","-",AE$20*'3h Losses'!AD71)</f>
        <v>0</v>
      </c>
      <c r="AF98" s="15">
        <f>IF(AF$20="-","-",AF$20*'3h Losses'!AE71)</f>
        <v>0</v>
      </c>
      <c r="AG98" s="15">
        <f>IF(AG$26="-","-",AG$26*'3h Losses'!AF71)</f>
        <v>0</v>
      </c>
      <c r="AH98" s="15">
        <f>IF(AH$20="-","-",AH$20*'3h Losses'!AG71)</f>
        <v>0</v>
      </c>
      <c r="AI98" s="15">
        <f>IF(AI$26="-","-",AI$26*'3h Losses'!AH71)</f>
        <v>0</v>
      </c>
      <c r="AJ98" s="15">
        <f>IF(AJ$20="-","-",AJ$20*'3h Losses'!AI71)</f>
        <v>1.0366877358616695</v>
      </c>
      <c r="AK98" s="15" t="str">
        <f>IF(AK$26="-","-",AK$26*'3h Losses'!AJ71)</f>
        <v>-</v>
      </c>
      <c r="AL98" s="15" t="str">
        <f>IF(AL$26="-","-",AL$26*'3h Losses'!AK71)</f>
        <v>-</v>
      </c>
      <c r="AM98" s="15" t="str">
        <f>IF(AM$26="-","-",AM$26*'3h Losses'!AL71)</f>
        <v>-</v>
      </c>
      <c r="AN98" s="15" t="str">
        <f>IF(AN$26="-","-",AN$26*'3h Losses'!AM71)</f>
        <v>-</v>
      </c>
      <c r="AO98" s="15" t="str">
        <f>IF(AO$26="-","-",AO$26*'3h Losses'!AN71)</f>
        <v>-</v>
      </c>
      <c r="AP98" s="15" t="str">
        <f>IF(AP$26="-","-",AP$26*'3h Losses'!AO71)</f>
        <v>-</v>
      </c>
      <c r="AQ98" s="15" t="str">
        <f>IF(AQ$26="-","-",AQ$26*'3h Losses'!AP71)</f>
        <v>-</v>
      </c>
      <c r="AR98" s="15" t="str">
        <f>IF(AR$26="-","-",AR$26*'3h Losses'!AQ71)</f>
        <v>-</v>
      </c>
      <c r="AS98" s="15" t="str">
        <f>IF(AS$26="-","-",AS$26*'3h Losses'!AR71)</f>
        <v>-</v>
      </c>
      <c r="AT98" s="15" t="str">
        <f>IF(AT$26="-","-",AT$26*'3h Losses'!AS71)</f>
        <v>-</v>
      </c>
      <c r="AU98" s="15" t="str">
        <f>IF(AU$26="-","-",AU$26*'3h Losses'!AT71)</f>
        <v>-</v>
      </c>
      <c r="AV98" s="15" t="str">
        <f>IF(AV$26="-","-",AV$26*'3h Losses'!AU71)</f>
        <v>-</v>
      </c>
      <c r="AW98" s="15" t="str">
        <f>IF(AW$26="-","-",AW$26*'3h Losses'!AV71)</f>
        <v>-</v>
      </c>
      <c r="AX98" s="15" t="str">
        <f>IF(AX$26="-","-",AX$26*'3h Losses'!AW71)</f>
        <v>-</v>
      </c>
      <c r="AY98" s="15" t="str">
        <f>IF(AY$26="-","-",AY$26*'3h Losses'!AX71)</f>
        <v>-</v>
      </c>
      <c r="AZ98" s="15" t="str">
        <f>IF(AZ$26="-","-",AZ$26*'3h Losses'!AY71)</f>
        <v>-</v>
      </c>
      <c r="BA98" s="15" t="str">
        <f>IF(BA$26="-","-",BA$26*'3h Losses'!AZ71)</f>
        <v>-</v>
      </c>
      <c r="BB98" s="15" t="str">
        <f>IF(BB$26="-","-",BB$26*'3h Losses'!BA71)</f>
        <v>-</v>
      </c>
      <c r="BC98" s="15" t="str">
        <f>IF(BC$26="-","-",BC$26*'3h Losses'!BB71)</f>
        <v>-</v>
      </c>
      <c r="BD98" s="15" t="str">
        <f>IF(BD$26="-","-",BD$26*'3h Losses'!BC71)</f>
        <v>-</v>
      </c>
      <c r="BE98" s="15" t="str">
        <f>IF(BE$26="-","-",BE$26*'3h Losses'!BD71)</f>
        <v>-</v>
      </c>
      <c r="BF98" s="15" t="str">
        <f>IF(BF$26="-","-",BF$26*'3h Losses'!BE71)</f>
        <v>-</v>
      </c>
    </row>
    <row r="99" spans="1:58">
      <c r="A99" s="14"/>
      <c r="B99" s="377"/>
      <c r="C99" s="374"/>
      <c r="D99" s="374"/>
      <c r="E99" s="108" t="s">
        <v>243</v>
      </c>
      <c r="F99" s="376"/>
      <c r="G99" s="28"/>
      <c r="H99" s="15">
        <f>IF(H$26="-","-",H$26*'3h Losses'!G72)</f>
        <v>0</v>
      </c>
      <c r="I99" s="15">
        <f>IF(I$26="-","-",I$26*'3h Losses'!H72)</f>
        <v>0</v>
      </c>
      <c r="J99" s="15">
        <f>IF(J$26="-","-",J$26*'3h Losses'!I72)</f>
        <v>0</v>
      </c>
      <c r="K99" s="15">
        <f>IF(K$26="-","-",K$26*'3h Losses'!J72)</f>
        <v>0</v>
      </c>
      <c r="L99" s="15">
        <f>IF(L$26="-","-",L$26*'3h Losses'!K72)</f>
        <v>0</v>
      </c>
      <c r="M99" s="15">
        <f>IF(M$26="-","-",M$26*'3h Losses'!L72)</f>
        <v>0</v>
      </c>
      <c r="N99" s="15">
        <f>IF(N$26="-","-",N$26*'3h Losses'!M72)</f>
        <v>0</v>
      </c>
      <c r="O99" s="15">
        <f>IF(O$26="-","-",O$26*'3h Losses'!N72)</f>
        <v>0</v>
      </c>
      <c r="P99" s="28"/>
      <c r="Q99" s="15">
        <f>IF(Q$26="-","-",Q$26*'3h Losses'!P72)</f>
        <v>0</v>
      </c>
      <c r="R99" s="15">
        <f>IF(R$26="-","-",R$26*'3h Losses'!Q72)</f>
        <v>0</v>
      </c>
      <c r="S99" s="15">
        <f>IF(S$26="-","-",S$26*'3h Losses'!R72)</f>
        <v>0</v>
      </c>
      <c r="T99" s="15">
        <f>IF(T$26="-","-",T$26*'3h Losses'!S72)</f>
        <v>0</v>
      </c>
      <c r="U99" s="15">
        <f>IF(U$26="-","-",U$26*'3h Losses'!T72)</f>
        <v>0</v>
      </c>
      <c r="V99" s="15">
        <f>IF(V$26="-","-",V$26*'3h Losses'!U72)</f>
        <v>0</v>
      </c>
      <c r="W99" s="15">
        <f>IF(W$26="-","-",W$26*'3h Losses'!V72)</f>
        <v>0</v>
      </c>
      <c r="X99" s="15">
        <f>IF(X$26="-","-",X$26*'3h Losses'!W72)</f>
        <v>0</v>
      </c>
      <c r="Y99" s="28"/>
      <c r="Z99" s="15">
        <f>IF(Z$26="-","-",Z$26*'3h Losses'!Y72)</f>
        <v>0</v>
      </c>
      <c r="AA99" s="15">
        <f>IF(AA$26="-","-",AA$26*'3h Losses'!Z72)</f>
        <v>0</v>
      </c>
      <c r="AB99" s="15">
        <f>IF(AB$26="-","-",AB$26*'3h Losses'!AA72)</f>
        <v>0</v>
      </c>
      <c r="AC99" s="15">
        <f>IF(AC$26="-","-",AC$26*'3h Losses'!AB72)</f>
        <v>0</v>
      </c>
      <c r="AD99" s="15">
        <f>IF(AD$20="-","-",AD$20*'3h Losses'!AC72)</f>
        <v>0</v>
      </c>
      <c r="AE99" s="15">
        <f>IF(AE$20="-","-",AE$20*'3h Losses'!AD72)</f>
        <v>0</v>
      </c>
      <c r="AF99" s="15">
        <f>IF(AF$20="-","-",AF$20*'3h Losses'!AE72)</f>
        <v>0</v>
      </c>
      <c r="AG99" s="15">
        <f>IF(AG$26="-","-",AG$26*'3h Losses'!AF72)</f>
        <v>0</v>
      </c>
      <c r="AH99" s="15">
        <f>IF(AH$20="-","-",AH$20*'3h Losses'!AG72)</f>
        <v>0</v>
      </c>
      <c r="AI99" s="15">
        <f>IF(AI$26="-","-",AI$26*'3h Losses'!AH72)</f>
        <v>0</v>
      </c>
      <c r="AJ99" s="15">
        <f>IF(AJ$20="-","-",AJ$20*'3h Losses'!AI72)</f>
        <v>1.0394997167167073</v>
      </c>
      <c r="AK99" s="15" t="str">
        <f>IF(AK$26="-","-",AK$26*'3h Losses'!AJ72)</f>
        <v>-</v>
      </c>
      <c r="AL99" s="15" t="str">
        <f>IF(AL$26="-","-",AL$26*'3h Losses'!AK72)</f>
        <v>-</v>
      </c>
      <c r="AM99" s="15" t="str">
        <f>IF(AM$26="-","-",AM$26*'3h Losses'!AL72)</f>
        <v>-</v>
      </c>
      <c r="AN99" s="15" t="str">
        <f>IF(AN$26="-","-",AN$26*'3h Losses'!AM72)</f>
        <v>-</v>
      </c>
      <c r="AO99" s="15" t="str">
        <f>IF(AO$26="-","-",AO$26*'3h Losses'!AN72)</f>
        <v>-</v>
      </c>
      <c r="AP99" s="15" t="str">
        <f>IF(AP$26="-","-",AP$26*'3h Losses'!AO72)</f>
        <v>-</v>
      </c>
      <c r="AQ99" s="15" t="str">
        <f>IF(AQ$26="-","-",AQ$26*'3h Losses'!AP72)</f>
        <v>-</v>
      </c>
      <c r="AR99" s="15" t="str">
        <f>IF(AR$26="-","-",AR$26*'3h Losses'!AQ72)</f>
        <v>-</v>
      </c>
      <c r="AS99" s="15" t="str">
        <f>IF(AS$26="-","-",AS$26*'3h Losses'!AR72)</f>
        <v>-</v>
      </c>
      <c r="AT99" s="15" t="str">
        <f>IF(AT$26="-","-",AT$26*'3h Losses'!AS72)</f>
        <v>-</v>
      </c>
      <c r="AU99" s="15" t="str">
        <f>IF(AU$26="-","-",AU$26*'3h Losses'!AT72)</f>
        <v>-</v>
      </c>
      <c r="AV99" s="15" t="str">
        <f>IF(AV$26="-","-",AV$26*'3h Losses'!AU72)</f>
        <v>-</v>
      </c>
      <c r="AW99" s="15" t="str">
        <f>IF(AW$26="-","-",AW$26*'3h Losses'!AV72)</f>
        <v>-</v>
      </c>
      <c r="AX99" s="15" t="str">
        <f>IF(AX$26="-","-",AX$26*'3h Losses'!AW72)</f>
        <v>-</v>
      </c>
      <c r="AY99" s="15" t="str">
        <f>IF(AY$26="-","-",AY$26*'3h Losses'!AX72)</f>
        <v>-</v>
      </c>
      <c r="AZ99" s="15" t="str">
        <f>IF(AZ$26="-","-",AZ$26*'3h Losses'!AY72)</f>
        <v>-</v>
      </c>
      <c r="BA99" s="15" t="str">
        <f>IF(BA$26="-","-",BA$26*'3h Losses'!AZ72)</f>
        <v>-</v>
      </c>
      <c r="BB99" s="15" t="str">
        <f>IF(BB$26="-","-",BB$26*'3h Losses'!BA72)</f>
        <v>-</v>
      </c>
      <c r="BC99" s="15" t="str">
        <f>IF(BC$26="-","-",BC$26*'3h Losses'!BB72)</f>
        <v>-</v>
      </c>
      <c r="BD99" s="15" t="str">
        <f>IF(BD$26="-","-",BD$26*'3h Losses'!BC72)</f>
        <v>-</v>
      </c>
      <c r="BE99" s="15" t="str">
        <f>IF(BE$26="-","-",BE$26*'3h Losses'!BD72)</f>
        <v>-</v>
      </c>
      <c r="BF99" s="15" t="str">
        <f>IF(BF$26="-","-",BF$26*'3h Losses'!BE72)</f>
        <v>-</v>
      </c>
    </row>
    <row r="100" spans="1:58">
      <c r="A100" s="14"/>
      <c r="B100" s="377"/>
      <c r="C100" s="374"/>
      <c r="D100" s="374"/>
      <c r="E100" s="108" t="s">
        <v>244</v>
      </c>
      <c r="F100" s="376"/>
      <c r="G100" s="28"/>
      <c r="H100" s="15">
        <f>IF(H$26="-","-",H$26*'3h Losses'!G73)</f>
        <v>0</v>
      </c>
      <c r="I100" s="15">
        <f>IF(I$26="-","-",I$26*'3h Losses'!H73)</f>
        <v>0</v>
      </c>
      <c r="J100" s="15">
        <f>IF(J$26="-","-",J$26*'3h Losses'!I73)</f>
        <v>0</v>
      </c>
      <c r="K100" s="15">
        <f>IF(K$26="-","-",K$26*'3h Losses'!J73)</f>
        <v>0</v>
      </c>
      <c r="L100" s="15">
        <f>IF(L$26="-","-",L$26*'3h Losses'!K73)</f>
        <v>0</v>
      </c>
      <c r="M100" s="15">
        <f>IF(M$26="-","-",M$26*'3h Losses'!L73)</f>
        <v>0</v>
      </c>
      <c r="N100" s="15">
        <f>IF(N$26="-","-",N$26*'3h Losses'!M73)</f>
        <v>0</v>
      </c>
      <c r="O100" s="15">
        <f>IF(O$26="-","-",O$26*'3h Losses'!N73)</f>
        <v>0</v>
      </c>
      <c r="P100" s="28"/>
      <c r="Q100" s="15">
        <f>IF(Q$26="-","-",Q$26*'3h Losses'!P73)</f>
        <v>0</v>
      </c>
      <c r="R100" s="15">
        <f>IF(R$26="-","-",R$26*'3h Losses'!Q73)</f>
        <v>0</v>
      </c>
      <c r="S100" s="15">
        <f>IF(S$26="-","-",S$26*'3h Losses'!R73)</f>
        <v>0</v>
      </c>
      <c r="T100" s="15">
        <f>IF(T$26="-","-",T$26*'3h Losses'!S73)</f>
        <v>0</v>
      </c>
      <c r="U100" s="15">
        <f>IF(U$26="-","-",U$26*'3h Losses'!T73)</f>
        <v>0</v>
      </c>
      <c r="V100" s="15">
        <f>IF(V$26="-","-",V$26*'3h Losses'!U73)</f>
        <v>0</v>
      </c>
      <c r="W100" s="15">
        <f>IF(W$26="-","-",W$26*'3h Losses'!V73)</f>
        <v>0</v>
      </c>
      <c r="X100" s="15">
        <f>IF(X$26="-","-",X$26*'3h Losses'!W73)</f>
        <v>0</v>
      </c>
      <c r="Y100" s="28"/>
      <c r="Z100" s="15">
        <f>IF(Z$26="-","-",Z$26*'3h Losses'!Y73)</f>
        <v>0</v>
      </c>
      <c r="AA100" s="15">
        <f>IF(AA$26="-","-",AA$26*'3h Losses'!Z73)</f>
        <v>0</v>
      </c>
      <c r="AB100" s="15">
        <f>IF(AB$26="-","-",AB$26*'3h Losses'!AA73)</f>
        <v>0</v>
      </c>
      <c r="AC100" s="15">
        <f>IF(AC$26="-","-",AC$26*'3h Losses'!AB73)</f>
        <v>0</v>
      </c>
      <c r="AD100" s="15">
        <f>IF(AD$20="-","-",AD$20*'3h Losses'!AC73)</f>
        <v>0</v>
      </c>
      <c r="AE100" s="15">
        <f>IF(AE$20="-","-",AE$20*'3h Losses'!AD73)</f>
        <v>0</v>
      </c>
      <c r="AF100" s="15">
        <f>IF(AF$20="-","-",AF$20*'3h Losses'!AE73)</f>
        <v>0</v>
      </c>
      <c r="AG100" s="15">
        <f>IF(AG$26="-","-",AG$26*'3h Losses'!AF73)</f>
        <v>0</v>
      </c>
      <c r="AH100" s="15">
        <f>IF(AH$20="-","-",AH$20*'3h Losses'!AG73)</f>
        <v>0</v>
      </c>
      <c r="AI100" s="15">
        <f>IF(AI$26="-","-",AI$26*'3h Losses'!AH73)</f>
        <v>0</v>
      </c>
      <c r="AJ100" s="15">
        <f>IF(AJ$20="-","-",AJ$20*'3h Losses'!AI73)</f>
        <v>1.0404593120193815</v>
      </c>
      <c r="AK100" s="15" t="str">
        <f>IF(AK$26="-","-",AK$26*'3h Losses'!AJ73)</f>
        <v>-</v>
      </c>
      <c r="AL100" s="15" t="str">
        <f>IF(AL$26="-","-",AL$26*'3h Losses'!AK73)</f>
        <v>-</v>
      </c>
      <c r="AM100" s="15" t="str">
        <f>IF(AM$26="-","-",AM$26*'3h Losses'!AL73)</f>
        <v>-</v>
      </c>
      <c r="AN100" s="15" t="str">
        <f>IF(AN$26="-","-",AN$26*'3h Losses'!AM73)</f>
        <v>-</v>
      </c>
      <c r="AO100" s="15" t="str">
        <f>IF(AO$26="-","-",AO$26*'3h Losses'!AN73)</f>
        <v>-</v>
      </c>
      <c r="AP100" s="15" t="str">
        <f>IF(AP$26="-","-",AP$26*'3h Losses'!AO73)</f>
        <v>-</v>
      </c>
      <c r="AQ100" s="15" t="str">
        <f>IF(AQ$26="-","-",AQ$26*'3h Losses'!AP73)</f>
        <v>-</v>
      </c>
      <c r="AR100" s="15" t="str">
        <f>IF(AR$26="-","-",AR$26*'3h Losses'!AQ73)</f>
        <v>-</v>
      </c>
      <c r="AS100" s="15" t="str">
        <f>IF(AS$26="-","-",AS$26*'3h Losses'!AR73)</f>
        <v>-</v>
      </c>
      <c r="AT100" s="15" t="str">
        <f>IF(AT$26="-","-",AT$26*'3h Losses'!AS73)</f>
        <v>-</v>
      </c>
      <c r="AU100" s="15" t="str">
        <f>IF(AU$26="-","-",AU$26*'3h Losses'!AT73)</f>
        <v>-</v>
      </c>
      <c r="AV100" s="15" t="str">
        <f>IF(AV$26="-","-",AV$26*'3h Losses'!AU73)</f>
        <v>-</v>
      </c>
      <c r="AW100" s="15" t="str">
        <f>IF(AW$26="-","-",AW$26*'3h Losses'!AV73)</f>
        <v>-</v>
      </c>
      <c r="AX100" s="15" t="str">
        <f>IF(AX$26="-","-",AX$26*'3h Losses'!AW73)</f>
        <v>-</v>
      </c>
      <c r="AY100" s="15" t="str">
        <f>IF(AY$26="-","-",AY$26*'3h Losses'!AX73)</f>
        <v>-</v>
      </c>
      <c r="AZ100" s="15" t="str">
        <f>IF(AZ$26="-","-",AZ$26*'3h Losses'!AY73)</f>
        <v>-</v>
      </c>
      <c r="BA100" s="15" t="str">
        <f>IF(BA$26="-","-",BA$26*'3h Losses'!AZ73)</f>
        <v>-</v>
      </c>
      <c r="BB100" s="15" t="str">
        <f>IF(BB$26="-","-",BB$26*'3h Losses'!BA73)</f>
        <v>-</v>
      </c>
      <c r="BC100" s="15" t="str">
        <f>IF(BC$26="-","-",BC$26*'3h Losses'!BB73)</f>
        <v>-</v>
      </c>
      <c r="BD100" s="15" t="str">
        <f>IF(BD$26="-","-",BD$26*'3h Losses'!BC73)</f>
        <v>-</v>
      </c>
      <c r="BE100" s="15" t="str">
        <f>IF(BE$26="-","-",BE$26*'3h Losses'!BD73)</f>
        <v>-</v>
      </c>
      <c r="BF100" s="15" t="str">
        <f>IF(BF$26="-","-",BF$26*'3h Losses'!BE73)</f>
        <v>-</v>
      </c>
    </row>
    <row r="101" spans="1:58">
      <c r="A101" s="14"/>
      <c r="B101" s="377"/>
      <c r="C101" s="374"/>
      <c r="D101" s="374"/>
      <c r="E101" s="108" t="s">
        <v>245</v>
      </c>
      <c r="F101" s="376"/>
      <c r="G101" s="28"/>
      <c r="H101" s="15">
        <f>IF(H$26="-","-",H$26*'3h Losses'!G74)</f>
        <v>0</v>
      </c>
      <c r="I101" s="15">
        <f>IF(I$26="-","-",I$26*'3h Losses'!H74)</f>
        <v>0</v>
      </c>
      <c r="J101" s="15">
        <f>IF(J$26="-","-",J$26*'3h Losses'!I74)</f>
        <v>0</v>
      </c>
      <c r="K101" s="15">
        <f>IF(K$26="-","-",K$26*'3h Losses'!J74)</f>
        <v>0</v>
      </c>
      <c r="L101" s="15">
        <f>IF(L$26="-","-",L$26*'3h Losses'!K74)</f>
        <v>0</v>
      </c>
      <c r="M101" s="15">
        <f>IF(M$26="-","-",M$26*'3h Losses'!L74)</f>
        <v>0</v>
      </c>
      <c r="N101" s="15">
        <f>IF(N$26="-","-",N$26*'3h Losses'!M74)</f>
        <v>0</v>
      </c>
      <c r="O101" s="15">
        <f>IF(O$26="-","-",O$26*'3h Losses'!N74)</f>
        <v>0</v>
      </c>
      <c r="P101" s="28"/>
      <c r="Q101" s="15">
        <f>IF(Q$26="-","-",Q$26*'3h Losses'!P74)</f>
        <v>0</v>
      </c>
      <c r="R101" s="15">
        <f>IF(R$26="-","-",R$26*'3h Losses'!Q74)</f>
        <v>0</v>
      </c>
      <c r="S101" s="15">
        <f>IF(S$26="-","-",S$26*'3h Losses'!R74)</f>
        <v>0</v>
      </c>
      <c r="T101" s="15">
        <f>IF(T$26="-","-",T$26*'3h Losses'!S74)</f>
        <v>0</v>
      </c>
      <c r="U101" s="15">
        <f>IF(U$26="-","-",U$26*'3h Losses'!T74)</f>
        <v>0</v>
      </c>
      <c r="V101" s="15">
        <f>IF(V$26="-","-",V$26*'3h Losses'!U74)</f>
        <v>0</v>
      </c>
      <c r="W101" s="15">
        <f>IF(W$26="-","-",W$26*'3h Losses'!V74)</f>
        <v>0</v>
      </c>
      <c r="X101" s="15">
        <f>IF(X$26="-","-",X$26*'3h Losses'!W74)</f>
        <v>0</v>
      </c>
      <c r="Y101" s="28"/>
      <c r="Z101" s="15">
        <f>IF(Z$26="-","-",Z$26*'3h Losses'!Y74)</f>
        <v>0</v>
      </c>
      <c r="AA101" s="15">
        <f>IF(AA$26="-","-",AA$26*'3h Losses'!Z74)</f>
        <v>0</v>
      </c>
      <c r="AB101" s="15">
        <f>IF(AB$26="-","-",AB$26*'3h Losses'!AA74)</f>
        <v>0</v>
      </c>
      <c r="AC101" s="15">
        <f>IF(AC$26="-","-",AC$26*'3h Losses'!AB74)</f>
        <v>0</v>
      </c>
      <c r="AD101" s="15">
        <f>IF(AD$20="-","-",AD$20*'3h Losses'!AC74)</f>
        <v>0</v>
      </c>
      <c r="AE101" s="15">
        <f>IF(AE$20="-","-",AE$20*'3h Losses'!AD74)</f>
        <v>0</v>
      </c>
      <c r="AF101" s="15">
        <f>IF(AF$20="-","-",AF$20*'3h Losses'!AE74)</f>
        <v>0</v>
      </c>
      <c r="AG101" s="15">
        <f>IF(AG$26="-","-",AG$26*'3h Losses'!AF74)</f>
        <v>0</v>
      </c>
      <c r="AH101" s="15">
        <f>IF(AH$20="-","-",AH$20*'3h Losses'!AG74)</f>
        <v>0</v>
      </c>
      <c r="AI101" s="15">
        <f>IF(AI$26="-","-",AI$26*'3h Losses'!AH74)</f>
        <v>0</v>
      </c>
      <c r="AJ101" s="15">
        <f>IF(AJ$20="-","-",AJ$20*'3h Losses'!AI74)</f>
        <v>1.0411439487684904</v>
      </c>
      <c r="AK101" s="15" t="str">
        <f>IF(AK$26="-","-",AK$26*'3h Losses'!AJ74)</f>
        <v>-</v>
      </c>
      <c r="AL101" s="15" t="str">
        <f>IF(AL$26="-","-",AL$26*'3h Losses'!AK74)</f>
        <v>-</v>
      </c>
      <c r="AM101" s="15" t="str">
        <f>IF(AM$26="-","-",AM$26*'3h Losses'!AL74)</f>
        <v>-</v>
      </c>
      <c r="AN101" s="15" t="str">
        <f>IF(AN$26="-","-",AN$26*'3h Losses'!AM74)</f>
        <v>-</v>
      </c>
      <c r="AO101" s="15" t="str">
        <f>IF(AO$26="-","-",AO$26*'3h Losses'!AN74)</f>
        <v>-</v>
      </c>
      <c r="AP101" s="15" t="str">
        <f>IF(AP$26="-","-",AP$26*'3h Losses'!AO74)</f>
        <v>-</v>
      </c>
      <c r="AQ101" s="15" t="str">
        <f>IF(AQ$26="-","-",AQ$26*'3h Losses'!AP74)</f>
        <v>-</v>
      </c>
      <c r="AR101" s="15" t="str">
        <f>IF(AR$26="-","-",AR$26*'3h Losses'!AQ74)</f>
        <v>-</v>
      </c>
      <c r="AS101" s="15" t="str">
        <f>IF(AS$26="-","-",AS$26*'3h Losses'!AR74)</f>
        <v>-</v>
      </c>
      <c r="AT101" s="15" t="str">
        <f>IF(AT$26="-","-",AT$26*'3h Losses'!AS74)</f>
        <v>-</v>
      </c>
      <c r="AU101" s="15" t="str">
        <f>IF(AU$26="-","-",AU$26*'3h Losses'!AT74)</f>
        <v>-</v>
      </c>
      <c r="AV101" s="15" t="str">
        <f>IF(AV$26="-","-",AV$26*'3h Losses'!AU74)</f>
        <v>-</v>
      </c>
      <c r="AW101" s="15" t="str">
        <f>IF(AW$26="-","-",AW$26*'3h Losses'!AV74)</f>
        <v>-</v>
      </c>
      <c r="AX101" s="15" t="str">
        <f>IF(AX$26="-","-",AX$26*'3h Losses'!AW74)</f>
        <v>-</v>
      </c>
      <c r="AY101" s="15" t="str">
        <f>IF(AY$26="-","-",AY$26*'3h Losses'!AX74)</f>
        <v>-</v>
      </c>
      <c r="AZ101" s="15" t="str">
        <f>IF(AZ$26="-","-",AZ$26*'3h Losses'!AY74)</f>
        <v>-</v>
      </c>
      <c r="BA101" s="15" t="str">
        <f>IF(BA$26="-","-",BA$26*'3h Losses'!AZ74)</f>
        <v>-</v>
      </c>
      <c r="BB101" s="15" t="str">
        <f>IF(BB$26="-","-",BB$26*'3h Losses'!BA74)</f>
        <v>-</v>
      </c>
      <c r="BC101" s="15" t="str">
        <f>IF(BC$26="-","-",BC$26*'3h Losses'!BB74)</f>
        <v>-</v>
      </c>
      <c r="BD101" s="15" t="str">
        <f>IF(BD$26="-","-",BD$26*'3h Losses'!BC74)</f>
        <v>-</v>
      </c>
      <c r="BE101" s="15" t="str">
        <f>IF(BE$26="-","-",BE$26*'3h Losses'!BD74)</f>
        <v>-</v>
      </c>
      <c r="BF101" s="15" t="str">
        <f>IF(BF$26="-","-",BF$26*'3h Losses'!BE74)</f>
        <v>-</v>
      </c>
    </row>
    <row r="102" spans="1:58">
      <c r="A102" s="14"/>
      <c r="B102" s="377"/>
      <c r="C102" s="374"/>
      <c r="D102" s="374"/>
      <c r="E102" s="108" t="s">
        <v>246</v>
      </c>
      <c r="F102" s="376"/>
      <c r="G102" s="28"/>
      <c r="H102" s="15">
        <f>IF(H$26="-","-",H$26*'3h Losses'!G75)</f>
        <v>0</v>
      </c>
      <c r="I102" s="15">
        <f>IF(I$26="-","-",I$26*'3h Losses'!H75)</f>
        <v>0</v>
      </c>
      <c r="J102" s="15">
        <f>IF(J$26="-","-",J$26*'3h Losses'!I75)</f>
        <v>0</v>
      </c>
      <c r="K102" s="15">
        <f>IF(K$26="-","-",K$26*'3h Losses'!J75)</f>
        <v>0</v>
      </c>
      <c r="L102" s="15">
        <f>IF(L$26="-","-",L$26*'3h Losses'!K75)</f>
        <v>0</v>
      </c>
      <c r="M102" s="15">
        <f>IF(M$26="-","-",M$26*'3h Losses'!L75)</f>
        <v>0</v>
      </c>
      <c r="N102" s="15">
        <f>IF(N$26="-","-",N$26*'3h Losses'!M75)</f>
        <v>0</v>
      </c>
      <c r="O102" s="15">
        <f>IF(O$26="-","-",O$26*'3h Losses'!N75)</f>
        <v>0</v>
      </c>
      <c r="P102" s="28"/>
      <c r="Q102" s="15">
        <f>IF(Q$26="-","-",Q$26*'3h Losses'!P75)</f>
        <v>0</v>
      </c>
      <c r="R102" s="15">
        <f>IF(R$26="-","-",R$26*'3h Losses'!Q75)</f>
        <v>0</v>
      </c>
      <c r="S102" s="15">
        <f>IF(S$26="-","-",S$26*'3h Losses'!R75)</f>
        <v>0</v>
      </c>
      <c r="T102" s="15">
        <f>IF(T$26="-","-",T$26*'3h Losses'!S75)</f>
        <v>0</v>
      </c>
      <c r="U102" s="15">
        <f>IF(U$26="-","-",U$26*'3h Losses'!T75)</f>
        <v>0</v>
      </c>
      <c r="V102" s="15">
        <f>IF(V$26="-","-",V$26*'3h Losses'!U75)</f>
        <v>0</v>
      </c>
      <c r="W102" s="15">
        <f>IF(W$26="-","-",W$26*'3h Losses'!V75)</f>
        <v>0</v>
      </c>
      <c r="X102" s="15">
        <f>IF(X$26="-","-",X$26*'3h Losses'!W75)</f>
        <v>0</v>
      </c>
      <c r="Y102" s="28"/>
      <c r="Z102" s="15">
        <f>IF(Z$26="-","-",Z$26*'3h Losses'!Y75)</f>
        <v>0</v>
      </c>
      <c r="AA102" s="15">
        <f>IF(AA$26="-","-",AA$26*'3h Losses'!Z75)</f>
        <v>0</v>
      </c>
      <c r="AB102" s="15">
        <f>IF(AB$26="-","-",AB$26*'3h Losses'!AA75)</f>
        <v>0</v>
      </c>
      <c r="AC102" s="15">
        <f>IF(AC$26="-","-",AC$26*'3h Losses'!AB75)</f>
        <v>0</v>
      </c>
      <c r="AD102" s="15">
        <f>IF(AD$20="-","-",AD$20*'3h Losses'!AC75)</f>
        <v>0</v>
      </c>
      <c r="AE102" s="15">
        <f>IF(AE$20="-","-",AE$20*'3h Losses'!AD75)</f>
        <v>0</v>
      </c>
      <c r="AF102" s="15">
        <f>IF(AF$20="-","-",AF$20*'3h Losses'!AE75)</f>
        <v>0</v>
      </c>
      <c r="AG102" s="15">
        <f>IF(AG$26="-","-",AG$26*'3h Losses'!AF75)</f>
        <v>0</v>
      </c>
      <c r="AH102" s="15">
        <f>IF(AH$20="-","-",AH$20*'3h Losses'!AG75)</f>
        <v>0</v>
      </c>
      <c r="AI102" s="15">
        <f>IF(AI$26="-","-",AI$26*'3h Losses'!AH75)</f>
        <v>0</v>
      </c>
      <c r="AJ102" s="15">
        <f>IF(AJ$20="-","-",AJ$20*'3h Losses'!AI75)</f>
        <v>1.0279610555699885</v>
      </c>
      <c r="AK102" s="15" t="str">
        <f>IF(AK$26="-","-",AK$26*'3h Losses'!AJ75)</f>
        <v>-</v>
      </c>
      <c r="AL102" s="15" t="str">
        <f>IF(AL$26="-","-",AL$26*'3h Losses'!AK75)</f>
        <v>-</v>
      </c>
      <c r="AM102" s="15" t="str">
        <f>IF(AM$26="-","-",AM$26*'3h Losses'!AL75)</f>
        <v>-</v>
      </c>
      <c r="AN102" s="15" t="str">
        <f>IF(AN$26="-","-",AN$26*'3h Losses'!AM75)</f>
        <v>-</v>
      </c>
      <c r="AO102" s="15" t="str">
        <f>IF(AO$26="-","-",AO$26*'3h Losses'!AN75)</f>
        <v>-</v>
      </c>
      <c r="AP102" s="15" t="str">
        <f>IF(AP$26="-","-",AP$26*'3h Losses'!AO75)</f>
        <v>-</v>
      </c>
      <c r="AQ102" s="15" t="str">
        <f>IF(AQ$26="-","-",AQ$26*'3h Losses'!AP75)</f>
        <v>-</v>
      </c>
      <c r="AR102" s="15" t="str">
        <f>IF(AR$26="-","-",AR$26*'3h Losses'!AQ75)</f>
        <v>-</v>
      </c>
      <c r="AS102" s="15" t="str">
        <f>IF(AS$26="-","-",AS$26*'3h Losses'!AR75)</f>
        <v>-</v>
      </c>
      <c r="AT102" s="15" t="str">
        <f>IF(AT$26="-","-",AT$26*'3h Losses'!AS75)</f>
        <v>-</v>
      </c>
      <c r="AU102" s="15" t="str">
        <f>IF(AU$26="-","-",AU$26*'3h Losses'!AT75)</f>
        <v>-</v>
      </c>
      <c r="AV102" s="15" t="str">
        <f>IF(AV$26="-","-",AV$26*'3h Losses'!AU75)</f>
        <v>-</v>
      </c>
      <c r="AW102" s="15" t="str">
        <f>IF(AW$26="-","-",AW$26*'3h Losses'!AV75)</f>
        <v>-</v>
      </c>
      <c r="AX102" s="15" t="str">
        <f>IF(AX$26="-","-",AX$26*'3h Losses'!AW75)</f>
        <v>-</v>
      </c>
      <c r="AY102" s="15" t="str">
        <f>IF(AY$26="-","-",AY$26*'3h Losses'!AX75)</f>
        <v>-</v>
      </c>
      <c r="AZ102" s="15" t="str">
        <f>IF(AZ$26="-","-",AZ$26*'3h Losses'!AY75)</f>
        <v>-</v>
      </c>
      <c r="BA102" s="15" t="str">
        <f>IF(BA$26="-","-",BA$26*'3h Losses'!AZ75)</f>
        <v>-</v>
      </c>
      <c r="BB102" s="15" t="str">
        <f>IF(BB$26="-","-",BB$26*'3h Losses'!BA75)</f>
        <v>-</v>
      </c>
      <c r="BC102" s="15" t="str">
        <f>IF(BC$26="-","-",BC$26*'3h Losses'!BB75)</f>
        <v>-</v>
      </c>
      <c r="BD102" s="15" t="str">
        <f>IF(BD$26="-","-",BD$26*'3h Losses'!BC75)</f>
        <v>-</v>
      </c>
      <c r="BE102" s="15" t="str">
        <f>IF(BE$26="-","-",BE$26*'3h Losses'!BD75)</f>
        <v>-</v>
      </c>
      <c r="BF102" s="15" t="str">
        <f>IF(BF$26="-","-",BF$26*'3h Losses'!BE75)</f>
        <v>-</v>
      </c>
    </row>
    <row r="103" spans="1:58">
      <c r="A103" s="14"/>
      <c r="B103" s="377"/>
      <c r="C103" s="374"/>
      <c r="D103" s="374"/>
      <c r="E103" s="108" t="s">
        <v>247</v>
      </c>
      <c r="F103" s="376"/>
      <c r="G103" s="28"/>
      <c r="H103" s="15">
        <f>IF(H$26="-","-",H$26*'3h Losses'!G76)</f>
        <v>0</v>
      </c>
      <c r="I103" s="15">
        <f>IF(I$26="-","-",I$26*'3h Losses'!H76)</f>
        <v>0</v>
      </c>
      <c r="J103" s="15">
        <f>IF(J$26="-","-",J$26*'3h Losses'!I76)</f>
        <v>0</v>
      </c>
      <c r="K103" s="15">
        <f>IF(K$26="-","-",K$26*'3h Losses'!J76)</f>
        <v>0</v>
      </c>
      <c r="L103" s="15">
        <f>IF(L$26="-","-",L$26*'3h Losses'!K76)</f>
        <v>0</v>
      </c>
      <c r="M103" s="15">
        <f>IF(M$26="-","-",M$26*'3h Losses'!L76)</f>
        <v>0</v>
      </c>
      <c r="N103" s="15">
        <f>IF(N$26="-","-",N$26*'3h Losses'!M76)</f>
        <v>0</v>
      </c>
      <c r="O103" s="15">
        <f>IF(O$26="-","-",O$26*'3h Losses'!N76)</f>
        <v>0</v>
      </c>
      <c r="P103" s="28"/>
      <c r="Q103" s="15">
        <f>IF(Q$26="-","-",Q$26*'3h Losses'!P76)</f>
        <v>0</v>
      </c>
      <c r="R103" s="15">
        <f>IF(R$26="-","-",R$26*'3h Losses'!Q76)</f>
        <v>0</v>
      </c>
      <c r="S103" s="15">
        <f>IF(S$26="-","-",S$26*'3h Losses'!R76)</f>
        <v>0</v>
      </c>
      <c r="T103" s="15">
        <f>IF(T$26="-","-",T$26*'3h Losses'!S76)</f>
        <v>0</v>
      </c>
      <c r="U103" s="15">
        <f>IF(U$26="-","-",U$26*'3h Losses'!T76)</f>
        <v>0</v>
      </c>
      <c r="V103" s="15">
        <f>IF(V$26="-","-",V$26*'3h Losses'!U76)</f>
        <v>0</v>
      </c>
      <c r="W103" s="15">
        <f>IF(W$26="-","-",W$26*'3h Losses'!V76)</f>
        <v>0</v>
      </c>
      <c r="X103" s="15">
        <f>IF(X$26="-","-",X$26*'3h Losses'!W76)</f>
        <v>0</v>
      </c>
      <c r="Y103" s="28"/>
      <c r="Z103" s="15">
        <f>IF(Z$26="-","-",Z$26*'3h Losses'!Y76)</f>
        <v>0</v>
      </c>
      <c r="AA103" s="15">
        <f>IF(AA$26="-","-",AA$26*'3h Losses'!Z76)</f>
        <v>0</v>
      </c>
      <c r="AB103" s="15">
        <f>IF(AB$26="-","-",AB$26*'3h Losses'!AA76)</f>
        <v>0</v>
      </c>
      <c r="AC103" s="15">
        <f>IF(AC$26="-","-",AC$26*'3h Losses'!AB76)</f>
        <v>0</v>
      </c>
      <c r="AD103" s="15">
        <f>IF(AD$20="-","-",AD$20*'3h Losses'!AC76)</f>
        <v>0</v>
      </c>
      <c r="AE103" s="15">
        <f>IF(AE$20="-","-",AE$20*'3h Losses'!AD76)</f>
        <v>0</v>
      </c>
      <c r="AF103" s="15">
        <f>IF(AF$20="-","-",AF$20*'3h Losses'!AE76)</f>
        <v>0</v>
      </c>
      <c r="AG103" s="15">
        <f>IF(AG$26="-","-",AG$26*'3h Losses'!AF76)</f>
        <v>0</v>
      </c>
      <c r="AH103" s="15">
        <f>IF(AH$20="-","-",AH$20*'3h Losses'!AG76)</f>
        <v>0</v>
      </c>
      <c r="AI103" s="15">
        <f>IF(AI$26="-","-",AI$26*'3h Losses'!AH76)</f>
        <v>0</v>
      </c>
      <c r="AJ103" s="15">
        <f>IF(AJ$20="-","-",AJ$20*'3h Losses'!AI76)</f>
        <v>1.0523029016130021</v>
      </c>
      <c r="AK103" s="15" t="str">
        <f>IF(AK$26="-","-",AK$26*'3h Losses'!AJ76)</f>
        <v>-</v>
      </c>
      <c r="AL103" s="15" t="str">
        <f>IF(AL$26="-","-",AL$26*'3h Losses'!AK76)</f>
        <v>-</v>
      </c>
      <c r="AM103" s="15" t="str">
        <f>IF(AM$26="-","-",AM$26*'3h Losses'!AL76)</f>
        <v>-</v>
      </c>
      <c r="AN103" s="15" t="str">
        <f>IF(AN$26="-","-",AN$26*'3h Losses'!AM76)</f>
        <v>-</v>
      </c>
      <c r="AO103" s="15" t="str">
        <f>IF(AO$26="-","-",AO$26*'3h Losses'!AN76)</f>
        <v>-</v>
      </c>
      <c r="AP103" s="15" t="str">
        <f>IF(AP$26="-","-",AP$26*'3h Losses'!AO76)</f>
        <v>-</v>
      </c>
      <c r="AQ103" s="15" t="str">
        <f>IF(AQ$26="-","-",AQ$26*'3h Losses'!AP76)</f>
        <v>-</v>
      </c>
      <c r="AR103" s="15" t="str">
        <f>IF(AR$26="-","-",AR$26*'3h Losses'!AQ76)</f>
        <v>-</v>
      </c>
      <c r="AS103" s="15" t="str">
        <f>IF(AS$26="-","-",AS$26*'3h Losses'!AR76)</f>
        <v>-</v>
      </c>
      <c r="AT103" s="15" t="str">
        <f>IF(AT$26="-","-",AT$26*'3h Losses'!AS76)</f>
        <v>-</v>
      </c>
      <c r="AU103" s="15" t="str">
        <f>IF(AU$26="-","-",AU$26*'3h Losses'!AT76)</f>
        <v>-</v>
      </c>
      <c r="AV103" s="15" t="str">
        <f>IF(AV$26="-","-",AV$26*'3h Losses'!AU76)</f>
        <v>-</v>
      </c>
      <c r="AW103" s="15" t="str">
        <f>IF(AW$26="-","-",AW$26*'3h Losses'!AV76)</f>
        <v>-</v>
      </c>
      <c r="AX103" s="15" t="str">
        <f>IF(AX$26="-","-",AX$26*'3h Losses'!AW76)</f>
        <v>-</v>
      </c>
      <c r="AY103" s="15" t="str">
        <f>IF(AY$26="-","-",AY$26*'3h Losses'!AX76)</f>
        <v>-</v>
      </c>
      <c r="AZ103" s="15" t="str">
        <f>IF(AZ$26="-","-",AZ$26*'3h Losses'!AY76)</f>
        <v>-</v>
      </c>
      <c r="BA103" s="15" t="str">
        <f>IF(BA$26="-","-",BA$26*'3h Losses'!AZ76)</f>
        <v>-</v>
      </c>
      <c r="BB103" s="15" t="str">
        <f>IF(BB$26="-","-",BB$26*'3h Losses'!BA76)</f>
        <v>-</v>
      </c>
      <c r="BC103" s="15" t="str">
        <f>IF(BC$26="-","-",BC$26*'3h Losses'!BB76)</f>
        <v>-</v>
      </c>
      <c r="BD103" s="15" t="str">
        <f>IF(BD$26="-","-",BD$26*'3h Losses'!BC76)</f>
        <v>-</v>
      </c>
      <c r="BE103" s="15" t="str">
        <f>IF(BE$26="-","-",BE$26*'3h Losses'!BD76)</f>
        <v>-</v>
      </c>
      <c r="BF103" s="15" t="str">
        <f>IF(BF$26="-","-",BF$26*'3h Losses'!BE76)</f>
        <v>-</v>
      </c>
    </row>
    <row r="104" spans="1:58">
      <c r="A104" s="14"/>
      <c r="B104" s="377"/>
      <c r="C104" s="374"/>
      <c r="D104" s="374"/>
      <c r="E104" s="108" t="s">
        <v>248</v>
      </c>
      <c r="F104" s="376"/>
      <c r="G104" s="28"/>
      <c r="H104" s="15">
        <f>IF(H$26="-","-",H$26*'3h Losses'!G77)</f>
        <v>0</v>
      </c>
      <c r="I104" s="15">
        <f>IF(I$26="-","-",I$26*'3h Losses'!H77)</f>
        <v>0</v>
      </c>
      <c r="J104" s="15">
        <f>IF(J$26="-","-",J$26*'3h Losses'!I77)</f>
        <v>0</v>
      </c>
      <c r="K104" s="15">
        <f>IF(K$26="-","-",K$26*'3h Losses'!J77)</f>
        <v>0</v>
      </c>
      <c r="L104" s="15">
        <f>IF(L$26="-","-",L$26*'3h Losses'!K77)</f>
        <v>0</v>
      </c>
      <c r="M104" s="15">
        <f>IF(M$26="-","-",M$26*'3h Losses'!L77)</f>
        <v>0</v>
      </c>
      <c r="N104" s="15">
        <f>IF(N$26="-","-",N$26*'3h Losses'!M77)</f>
        <v>0</v>
      </c>
      <c r="O104" s="15">
        <f>IF(O$26="-","-",O$26*'3h Losses'!N77)</f>
        <v>0</v>
      </c>
      <c r="P104" s="28"/>
      <c r="Q104" s="15">
        <f>IF(Q$26="-","-",Q$26*'3h Losses'!P77)</f>
        <v>0</v>
      </c>
      <c r="R104" s="15">
        <f>IF(R$26="-","-",R$26*'3h Losses'!Q77)</f>
        <v>0</v>
      </c>
      <c r="S104" s="15">
        <f>IF(S$26="-","-",S$26*'3h Losses'!R77)</f>
        <v>0</v>
      </c>
      <c r="T104" s="15">
        <f>IF(T$26="-","-",T$26*'3h Losses'!S77)</f>
        <v>0</v>
      </c>
      <c r="U104" s="15">
        <f>IF(U$26="-","-",U$26*'3h Losses'!T77)</f>
        <v>0</v>
      </c>
      <c r="V104" s="15">
        <f>IF(V$26="-","-",V$26*'3h Losses'!U77)</f>
        <v>0</v>
      </c>
      <c r="W104" s="15">
        <f>IF(W$26="-","-",W$26*'3h Losses'!V77)</f>
        <v>0</v>
      </c>
      <c r="X104" s="15">
        <f>IF(X$26="-","-",X$26*'3h Losses'!W77)</f>
        <v>0</v>
      </c>
      <c r="Y104" s="28"/>
      <c r="Z104" s="15">
        <f>IF(Z$26="-","-",Z$26*'3h Losses'!Y77)</f>
        <v>0</v>
      </c>
      <c r="AA104" s="15">
        <f>IF(AA$26="-","-",AA$26*'3h Losses'!Z77)</f>
        <v>0</v>
      </c>
      <c r="AB104" s="15">
        <f>IF(AB$26="-","-",AB$26*'3h Losses'!AA77)</f>
        <v>0</v>
      </c>
      <c r="AC104" s="15">
        <f>IF(AC$26="-","-",AC$26*'3h Losses'!AB77)</f>
        <v>0</v>
      </c>
      <c r="AD104" s="15">
        <f>IF(AD$20="-","-",AD$20*'3h Losses'!AC77)</f>
        <v>0</v>
      </c>
      <c r="AE104" s="15">
        <f>IF(AE$20="-","-",AE$20*'3h Losses'!AD77)</f>
        <v>0</v>
      </c>
      <c r="AF104" s="15">
        <f>IF(AF$20="-","-",AF$20*'3h Losses'!AE77)</f>
        <v>0</v>
      </c>
      <c r="AG104" s="15">
        <f>IF(AG$26="-","-",AG$26*'3h Losses'!AF77)</f>
        <v>0</v>
      </c>
      <c r="AH104" s="15">
        <f>IF(AH$20="-","-",AH$20*'3h Losses'!AG77)</f>
        <v>0</v>
      </c>
      <c r="AI104" s="15">
        <f>IF(AI$26="-","-",AI$26*'3h Losses'!AH77)</f>
        <v>0</v>
      </c>
      <c r="AJ104" s="15">
        <f>IF(AJ$20="-","-",AJ$20*'3h Losses'!AI77)</f>
        <v>0.98865994353846509</v>
      </c>
      <c r="AK104" s="15" t="str">
        <f>IF(AK$26="-","-",AK$26*'3h Losses'!AJ77)</f>
        <v>-</v>
      </c>
      <c r="AL104" s="15" t="str">
        <f>IF(AL$26="-","-",AL$26*'3h Losses'!AK77)</f>
        <v>-</v>
      </c>
      <c r="AM104" s="15" t="str">
        <f>IF(AM$26="-","-",AM$26*'3h Losses'!AL77)</f>
        <v>-</v>
      </c>
      <c r="AN104" s="15" t="str">
        <f>IF(AN$26="-","-",AN$26*'3h Losses'!AM77)</f>
        <v>-</v>
      </c>
      <c r="AO104" s="15" t="str">
        <f>IF(AO$26="-","-",AO$26*'3h Losses'!AN77)</f>
        <v>-</v>
      </c>
      <c r="AP104" s="15" t="str">
        <f>IF(AP$26="-","-",AP$26*'3h Losses'!AO77)</f>
        <v>-</v>
      </c>
      <c r="AQ104" s="15" t="str">
        <f>IF(AQ$26="-","-",AQ$26*'3h Losses'!AP77)</f>
        <v>-</v>
      </c>
      <c r="AR104" s="15" t="str">
        <f>IF(AR$26="-","-",AR$26*'3h Losses'!AQ77)</f>
        <v>-</v>
      </c>
      <c r="AS104" s="15" t="str">
        <f>IF(AS$26="-","-",AS$26*'3h Losses'!AR77)</f>
        <v>-</v>
      </c>
      <c r="AT104" s="15" t="str">
        <f>IF(AT$26="-","-",AT$26*'3h Losses'!AS77)</f>
        <v>-</v>
      </c>
      <c r="AU104" s="15" t="str">
        <f>IF(AU$26="-","-",AU$26*'3h Losses'!AT77)</f>
        <v>-</v>
      </c>
      <c r="AV104" s="15" t="str">
        <f>IF(AV$26="-","-",AV$26*'3h Losses'!AU77)</f>
        <v>-</v>
      </c>
      <c r="AW104" s="15" t="str">
        <f>IF(AW$26="-","-",AW$26*'3h Losses'!AV77)</f>
        <v>-</v>
      </c>
      <c r="AX104" s="15" t="str">
        <f>IF(AX$26="-","-",AX$26*'3h Losses'!AW77)</f>
        <v>-</v>
      </c>
      <c r="AY104" s="15" t="str">
        <f>IF(AY$26="-","-",AY$26*'3h Losses'!AX77)</f>
        <v>-</v>
      </c>
      <c r="AZ104" s="15" t="str">
        <f>IF(AZ$26="-","-",AZ$26*'3h Losses'!AY77)</f>
        <v>-</v>
      </c>
      <c r="BA104" s="15" t="str">
        <f>IF(BA$26="-","-",BA$26*'3h Losses'!AZ77)</f>
        <v>-</v>
      </c>
      <c r="BB104" s="15" t="str">
        <f>IF(BB$26="-","-",BB$26*'3h Losses'!BA77)</f>
        <v>-</v>
      </c>
      <c r="BC104" s="15" t="str">
        <f>IF(BC$26="-","-",BC$26*'3h Losses'!BB77)</f>
        <v>-</v>
      </c>
      <c r="BD104" s="15" t="str">
        <f>IF(BD$26="-","-",BD$26*'3h Losses'!BC77)</f>
        <v>-</v>
      </c>
      <c r="BE104" s="15" t="str">
        <f>IF(BE$26="-","-",BE$26*'3h Losses'!BD77)</f>
        <v>-</v>
      </c>
      <c r="BF104" s="15" t="str">
        <f>IF(BF$26="-","-",BF$26*'3h Losses'!BE77)</f>
        <v>-</v>
      </c>
    </row>
    <row r="105" spans="1:58">
      <c r="A105" s="14"/>
      <c r="B105" s="377"/>
      <c r="C105" s="375"/>
      <c r="D105" s="375"/>
      <c r="E105" s="108" t="s">
        <v>249</v>
      </c>
      <c r="F105" s="376"/>
      <c r="G105" s="28"/>
      <c r="H105" s="15">
        <f>IF(H$26="-","-",H$26*'3h Losses'!G78)</f>
        <v>0</v>
      </c>
      <c r="I105" s="15">
        <f>IF(I$26="-","-",I$26*'3h Losses'!H78)</f>
        <v>0</v>
      </c>
      <c r="J105" s="15">
        <f>IF(J$26="-","-",J$26*'3h Losses'!I78)</f>
        <v>0</v>
      </c>
      <c r="K105" s="15">
        <f>IF(K$26="-","-",K$26*'3h Losses'!J78)</f>
        <v>0</v>
      </c>
      <c r="L105" s="15">
        <f>IF(L$26="-","-",L$26*'3h Losses'!K78)</f>
        <v>0</v>
      </c>
      <c r="M105" s="15">
        <f>IF(M$26="-","-",M$26*'3h Losses'!L78)</f>
        <v>0</v>
      </c>
      <c r="N105" s="15">
        <f>IF(N$26="-","-",N$26*'3h Losses'!M78)</f>
        <v>0</v>
      </c>
      <c r="O105" s="15">
        <f>IF(O$26="-","-",O$26*'3h Losses'!N78)</f>
        <v>0</v>
      </c>
      <c r="P105" s="28"/>
      <c r="Q105" s="15">
        <f>IF(Q$26="-","-",Q$26*'3h Losses'!P78)</f>
        <v>0</v>
      </c>
      <c r="R105" s="15">
        <f>IF(R$26="-","-",R$26*'3h Losses'!Q78)</f>
        <v>0</v>
      </c>
      <c r="S105" s="15">
        <f>IF(S$26="-","-",S$26*'3h Losses'!R78)</f>
        <v>0</v>
      </c>
      <c r="T105" s="15">
        <f>IF(T$26="-","-",T$26*'3h Losses'!S78)</f>
        <v>0</v>
      </c>
      <c r="U105" s="15">
        <f>IF(U$26="-","-",U$26*'3h Losses'!T78)</f>
        <v>0</v>
      </c>
      <c r="V105" s="15">
        <f>IF(V$26="-","-",V$26*'3h Losses'!U78)</f>
        <v>0</v>
      </c>
      <c r="W105" s="15">
        <f>IF(W$26="-","-",W$26*'3h Losses'!V78)</f>
        <v>0</v>
      </c>
      <c r="X105" s="15">
        <f>IF(X$26="-","-",X$26*'3h Losses'!W78)</f>
        <v>0</v>
      </c>
      <c r="Y105" s="28"/>
      <c r="Z105" s="15">
        <f>IF(Z$26="-","-",Z$26*'3h Losses'!Y78)</f>
        <v>0</v>
      </c>
      <c r="AA105" s="15">
        <f>IF(AA$26="-","-",AA$26*'3h Losses'!Z78)</f>
        <v>0</v>
      </c>
      <c r="AB105" s="15">
        <f>IF(AB$26="-","-",AB$26*'3h Losses'!AA78)</f>
        <v>0</v>
      </c>
      <c r="AC105" s="15">
        <f>IF(AC$26="-","-",AC$26*'3h Losses'!AB78)</f>
        <v>0</v>
      </c>
      <c r="AD105" s="15">
        <f>IF(AD$20="-","-",AD$20*'3h Losses'!AC78)</f>
        <v>0</v>
      </c>
      <c r="AE105" s="15">
        <f>IF(AE$20="-","-",AE$20*'3h Losses'!AD78)</f>
        <v>0</v>
      </c>
      <c r="AF105" s="15">
        <f>IF(AF$20="-","-",AF$20*'3h Losses'!AE78)</f>
        <v>0</v>
      </c>
      <c r="AG105" s="15">
        <f>IF(AG$26="-","-",AG$26*'3h Losses'!AF78)</f>
        <v>0</v>
      </c>
      <c r="AH105" s="15">
        <f>IF(AH$20="-","-",AH$20*'3h Losses'!AG78)</f>
        <v>0</v>
      </c>
      <c r="AI105" s="15">
        <f>IF(AI$26="-","-",AI$26*'3h Losses'!AH78)</f>
        <v>0</v>
      </c>
      <c r="AJ105" s="15">
        <f>IF(AJ$20="-","-",AJ$20*'3h Losses'!AI78)</f>
        <v>0.95305004527810744</v>
      </c>
      <c r="AK105" s="15" t="str">
        <f>IF(AK$26="-","-",AK$26*'3h Losses'!AJ78)</f>
        <v>-</v>
      </c>
      <c r="AL105" s="15" t="str">
        <f>IF(AL$26="-","-",AL$26*'3h Losses'!AK78)</f>
        <v>-</v>
      </c>
      <c r="AM105" s="15" t="str">
        <f>IF(AM$26="-","-",AM$26*'3h Losses'!AL78)</f>
        <v>-</v>
      </c>
      <c r="AN105" s="15" t="str">
        <f>IF(AN$26="-","-",AN$26*'3h Losses'!AM78)</f>
        <v>-</v>
      </c>
      <c r="AO105" s="15" t="str">
        <f>IF(AO$26="-","-",AO$26*'3h Losses'!AN78)</f>
        <v>-</v>
      </c>
      <c r="AP105" s="15" t="str">
        <f>IF(AP$26="-","-",AP$26*'3h Losses'!AO78)</f>
        <v>-</v>
      </c>
      <c r="AQ105" s="15" t="str">
        <f>IF(AQ$26="-","-",AQ$26*'3h Losses'!AP78)</f>
        <v>-</v>
      </c>
      <c r="AR105" s="15" t="str">
        <f>IF(AR$26="-","-",AR$26*'3h Losses'!AQ78)</f>
        <v>-</v>
      </c>
      <c r="AS105" s="15" t="str">
        <f>IF(AS$26="-","-",AS$26*'3h Losses'!AR78)</f>
        <v>-</v>
      </c>
      <c r="AT105" s="15" t="str">
        <f>IF(AT$26="-","-",AT$26*'3h Losses'!AS78)</f>
        <v>-</v>
      </c>
      <c r="AU105" s="15" t="str">
        <f>IF(AU$26="-","-",AU$26*'3h Losses'!AT78)</f>
        <v>-</v>
      </c>
      <c r="AV105" s="15" t="str">
        <f>IF(AV$26="-","-",AV$26*'3h Losses'!AU78)</f>
        <v>-</v>
      </c>
      <c r="AW105" s="15" t="str">
        <f>IF(AW$26="-","-",AW$26*'3h Losses'!AV78)</f>
        <v>-</v>
      </c>
      <c r="AX105" s="15" t="str">
        <f>IF(AX$26="-","-",AX$26*'3h Losses'!AW78)</f>
        <v>-</v>
      </c>
      <c r="AY105" s="15" t="str">
        <f>IF(AY$26="-","-",AY$26*'3h Losses'!AX78)</f>
        <v>-</v>
      </c>
      <c r="AZ105" s="15" t="str">
        <f>IF(AZ$26="-","-",AZ$26*'3h Losses'!AY78)</f>
        <v>-</v>
      </c>
      <c r="BA105" s="15" t="str">
        <f>IF(BA$26="-","-",BA$26*'3h Losses'!AZ78)</f>
        <v>-</v>
      </c>
      <c r="BB105" s="15" t="str">
        <f>IF(BB$26="-","-",BB$26*'3h Losses'!BA78)</f>
        <v>-</v>
      </c>
      <c r="BC105" s="15" t="str">
        <f>IF(BC$26="-","-",BC$26*'3h Losses'!BB78)</f>
        <v>-</v>
      </c>
      <c r="BD105" s="15" t="str">
        <f>IF(BD$26="-","-",BD$26*'3h Losses'!BC78)</f>
        <v>-</v>
      </c>
      <c r="BE105" s="15" t="str">
        <f>IF(BE$26="-","-",BE$26*'3h Losses'!BD78)</f>
        <v>-</v>
      </c>
      <c r="BF105" s="15" t="str">
        <f>IF(BF$26="-","-",BF$26*'3h Losses'!BE78)</f>
        <v>-</v>
      </c>
    </row>
    <row r="106" spans="1:58"/>
  </sheetData>
  <mergeCells count="50">
    <mergeCell ref="H72:O72"/>
    <mergeCell ref="H73:O73"/>
    <mergeCell ref="B78:B91"/>
    <mergeCell ref="C78:C105"/>
    <mergeCell ref="D78:D105"/>
    <mergeCell ref="F78:F105"/>
    <mergeCell ref="B92:B105"/>
    <mergeCell ref="B72:B77"/>
    <mergeCell ref="C72:C77"/>
    <mergeCell ref="D72:D77"/>
    <mergeCell ref="E72:E77"/>
    <mergeCell ref="F72:F73"/>
    <mergeCell ref="H35:O35"/>
    <mergeCell ref="C29:D29"/>
    <mergeCell ref="B27:B29"/>
    <mergeCell ref="F15:F29"/>
    <mergeCell ref="C28:D28"/>
    <mergeCell ref="C27:D27"/>
    <mergeCell ref="C21:D21"/>
    <mergeCell ref="C25:D25"/>
    <mergeCell ref="C24:D24"/>
    <mergeCell ref="C23:D23"/>
    <mergeCell ref="H34:O34"/>
    <mergeCell ref="D34:D39"/>
    <mergeCell ref="E34:E39"/>
    <mergeCell ref="C20:D20"/>
    <mergeCell ref="C26:D26"/>
    <mergeCell ref="C19:D19"/>
    <mergeCell ref="C18:D18"/>
    <mergeCell ref="C17:D17"/>
    <mergeCell ref="C16:D16"/>
    <mergeCell ref="C9:D14"/>
    <mergeCell ref="B3:J3"/>
    <mergeCell ref="B9:B14"/>
    <mergeCell ref="E9:E14"/>
    <mergeCell ref="H10:O10"/>
    <mergeCell ref="C15:D15"/>
    <mergeCell ref="F9:F10"/>
    <mergeCell ref="H9:O9"/>
    <mergeCell ref="B15:B20"/>
    <mergeCell ref="C40:C67"/>
    <mergeCell ref="C22:D22"/>
    <mergeCell ref="F40:F67"/>
    <mergeCell ref="B40:B53"/>
    <mergeCell ref="D40:D67"/>
    <mergeCell ref="F34:F35"/>
    <mergeCell ref="B54:B67"/>
    <mergeCell ref="B34:B39"/>
    <mergeCell ref="C34:C39"/>
    <mergeCell ref="B21:B26"/>
  </mergeCells>
  <phoneticPr fontId="189"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AB30"/>
  <sheetViews>
    <sheetView zoomScaleNormal="100" workbookViewId="0"/>
  </sheetViews>
  <sheetFormatPr defaultColWidth="0" defaultRowHeight="11.5" zeroHeight="1"/>
  <cols>
    <col min="1" max="1" width="5.15234375" style="55" customWidth="1"/>
    <col min="2" max="2" width="37" style="4" customWidth="1"/>
    <col min="3" max="3" width="13" style="4" customWidth="1"/>
    <col min="4" max="4" width="12" style="4" customWidth="1"/>
    <col min="5" max="5" width="9" style="55" customWidth="1"/>
    <col min="6" max="28" width="0" style="4" hidden="1" customWidth="1"/>
    <col min="29" max="16384" width="9" style="4" hidden="1"/>
  </cols>
  <sheetData>
    <row r="1" spans="2:5" s="2" customFormat="1" ht="12.75" customHeight="1">
      <c r="D1" s="39"/>
    </row>
    <row r="2" spans="2:5" s="2" customFormat="1" ht="18.75" customHeight="1">
      <c r="B2" s="40" t="s">
        <v>280</v>
      </c>
      <c r="D2" s="39"/>
    </row>
    <row r="3" spans="2:5" s="2" customFormat="1" ht="67.5" customHeight="1">
      <c r="B3" s="368" t="s">
        <v>281</v>
      </c>
      <c r="C3" s="368"/>
      <c r="D3" s="368"/>
    </row>
    <row r="4" spans="2:5" s="2" customFormat="1" ht="12.75" customHeight="1">
      <c r="D4" s="39"/>
    </row>
    <row r="5" spans="2:5" s="55" customFormat="1"/>
    <row r="6" spans="2:5" s="55" customFormat="1">
      <c r="B6" s="129" t="s">
        <v>282</v>
      </c>
    </row>
    <row r="7" spans="2:5" s="55" customFormat="1"/>
    <row r="8" spans="2:5" s="55" customFormat="1">
      <c r="B8" s="131" t="s">
        <v>283</v>
      </c>
      <c r="C8" s="395" t="s">
        <v>284</v>
      </c>
      <c r="D8" s="396"/>
    </row>
    <row r="9" spans="2:5" s="55" customFormat="1">
      <c r="B9" s="26" t="s">
        <v>234</v>
      </c>
      <c r="C9" s="393">
        <v>3.1</v>
      </c>
      <c r="D9" s="394"/>
    </row>
    <row r="10" spans="2:5" s="55" customFormat="1">
      <c r="B10" s="26" t="s">
        <v>250</v>
      </c>
      <c r="C10" s="393">
        <v>4.2</v>
      </c>
      <c r="D10" s="394"/>
    </row>
    <row r="11" spans="2:5" s="55" customFormat="1">
      <c r="B11" s="26" t="s">
        <v>251</v>
      </c>
      <c r="C11" s="393">
        <v>12</v>
      </c>
      <c r="D11" s="394"/>
    </row>
    <row r="12" spans="2:5" s="55" customFormat="1">
      <c r="B12" s="130"/>
      <c r="C12" s="62"/>
      <c r="D12" s="62"/>
    </row>
    <row r="13" spans="2:5" s="55" customFormat="1">
      <c r="B13" s="130"/>
      <c r="C13" s="62"/>
      <c r="D13" s="62"/>
    </row>
    <row r="14" spans="2:5" s="55" customFormat="1" ht="13.5">
      <c r="B14" s="83" t="s">
        <v>285</v>
      </c>
      <c r="C14" s="14"/>
      <c r="D14" s="14"/>
      <c r="E14" s="14"/>
    </row>
    <row r="15" spans="2:5" s="55" customFormat="1" ht="13.5">
      <c r="B15" s="14"/>
      <c r="C15" s="14"/>
      <c r="D15" s="14"/>
      <c r="E15" s="14"/>
    </row>
    <row r="16" spans="2:5" s="55" customFormat="1" ht="13.5">
      <c r="B16" s="131" t="s">
        <v>283</v>
      </c>
      <c r="C16" s="104" t="s">
        <v>286</v>
      </c>
      <c r="D16" s="104" t="s">
        <v>287</v>
      </c>
    </row>
    <row r="17" spans="2:4" s="55" customFormat="1" ht="13.5">
      <c r="B17" s="26" t="s">
        <v>234</v>
      </c>
      <c r="C17" s="149">
        <v>0.43239827522563951</v>
      </c>
      <c r="D17" s="149">
        <v>0.56760172477436055</v>
      </c>
    </row>
    <row r="18" spans="2:4" s="55" customFormat="1" ht="13.5">
      <c r="B18" s="26" t="s">
        <v>250</v>
      </c>
      <c r="C18" s="149">
        <v>0.39487128143182382</v>
      </c>
      <c r="D18" s="149">
        <v>0.60512871856817618</v>
      </c>
    </row>
    <row r="19" spans="2:4" s="55" customFormat="1" ht="13.5">
      <c r="B19" s="105" t="s">
        <v>251</v>
      </c>
      <c r="C19" s="149">
        <v>0.24711723243957096</v>
      </c>
      <c r="D19" s="149">
        <v>0.75288276692031531</v>
      </c>
    </row>
    <row r="20" spans="2:4" s="55" customFormat="1">
      <c r="B20" s="130"/>
      <c r="C20" s="62"/>
      <c r="D20" s="62"/>
    </row>
    <row r="21" spans="2:4" s="55" customFormat="1">
      <c r="B21" s="130"/>
      <c r="C21" s="62"/>
      <c r="D21" s="62"/>
    </row>
    <row r="22" spans="2:4" s="55" customFormat="1" hidden="1">
      <c r="B22" s="130"/>
      <c r="C22" s="62"/>
      <c r="D22" s="62"/>
    </row>
    <row r="23" spans="2:4" s="55" customFormat="1" hidden="1">
      <c r="B23" s="130"/>
      <c r="C23" s="62"/>
      <c r="D23" s="62"/>
    </row>
    <row r="24" spans="2:4" s="55" customFormat="1" hidden="1">
      <c r="B24" s="130"/>
      <c r="C24" s="62"/>
      <c r="D24" s="62"/>
    </row>
    <row r="25" spans="2:4" s="55" customFormat="1" hidden="1">
      <c r="B25" s="130"/>
      <c r="C25" s="62"/>
      <c r="D25" s="62"/>
    </row>
    <row r="26" spans="2:4" s="55" customFormat="1" hidden="1">
      <c r="B26" s="130"/>
      <c r="C26" s="62"/>
      <c r="D26" s="62"/>
    </row>
    <row r="27" spans="2:4" s="55" customFormat="1" hidden="1">
      <c r="B27" s="130"/>
      <c r="C27" s="62"/>
      <c r="D27" s="62"/>
    </row>
    <row r="28" spans="2:4" s="55" customFormat="1" hidden="1">
      <c r="B28" s="129"/>
    </row>
    <row r="29" spans="2:4" hidden="1">
      <c r="B29" s="55"/>
      <c r="C29" s="55"/>
      <c r="D29" s="55"/>
    </row>
    <row r="30" spans="2:4" hidden="1">
      <c r="B30" s="55"/>
      <c r="C30" s="55"/>
      <c r="D30" s="55"/>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3.5" zeroHeight="1"/>
  <cols>
    <col min="1" max="1" width="3.61328125" customWidth="1"/>
    <col min="2" max="2" width="37.84375" customWidth="1"/>
    <col min="3" max="3" width="35.3828125" customWidth="1"/>
    <col min="4" max="4" width="36.15234375" style="1" customWidth="1"/>
    <col min="5" max="5" width="18.765625" customWidth="1"/>
    <col min="6" max="6" width="26.4609375" customWidth="1"/>
    <col min="7" max="7" width="1.4609375" customWidth="1"/>
    <col min="8" max="8" width="15" customWidth="1"/>
    <col min="9" max="9" width="11.765625" customWidth="1"/>
    <col min="10" max="10" width="14.15234375" customWidth="1"/>
    <col min="11" max="11" width="12" customWidth="1"/>
    <col min="12" max="12" width="15.4609375" customWidth="1"/>
    <col min="13" max="15" width="15.61328125" customWidth="1"/>
    <col min="16" max="16" width="1.4609375" customWidth="1"/>
    <col min="17" max="24" width="15.61328125" customWidth="1"/>
    <col min="25" max="25" width="1.4609375" customWidth="1"/>
    <col min="26" max="26" width="15.4609375" customWidth="1"/>
    <col min="27" max="58" width="15.61328125" customWidth="1"/>
    <col min="59" max="16384" width="9.23046875" hidden="1"/>
  </cols>
  <sheetData>
    <row r="1" spans="1:58" s="2" customFormat="1" ht="12.75" customHeight="1">
      <c r="D1" s="39"/>
    </row>
    <row r="2" spans="1:58" s="2" customFormat="1" ht="18.75" customHeight="1">
      <c r="B2" s="40" t="s">
        <v>288</v>
      </c>
      <c r="D2" s="39"/>
    </row>
    <row r="3" spans="1:58" s="2" customFormat="1" ht="12.75" customHeight="1">
      <c r="B3" s="2" t="s">
        <v>289</v>
      </c>
      <c r="D3" s="39"/>
    </row>
    <row r="4" spans="1:58" s="2" customFormat="1" ht="12.75" customHeight="1">
      <c r="D4" s="39"/>
    </row>
    <row r="5" spans="1:58" s="14" customFormat="1" ht="12.75" customHeight="1">
      <c r="D5" s="56"/>
      <c r="G5" s="55"/>
      <c r="H5" s="55"/>
      <c r="I5" s="55"/>
      <c r="J5" s="55"/>
      <c r="K5" s="55"/>
      <c r="L5" s="55"/>
      <c r="M5" s="55"/>
      <c r="N5" s="55"/>
      <c r="O5" s="55"/>
      <c r="P5" s="55"/>
      <c r="Q5" s="55"/>
      <c r="Y5" s="55"/>
      <c r="Z5" s="55"/>
    </row>
    <row r="6" spans="1:58" ht="12.75" customHeight="1">
      <c r="A6" s="14"/>
      <c r="B6" s="355" t="s">
        <v>43</v>
      </c>
      <c r="C6" s="412" t="s">
        <v>59</v>
      </c>
      <c r="D6" s="413" t="s">
        <v>290</v>
      </c>
      <c r="E6" s="412" t="s">
        <v>96</v>
      </c>
      <c r="F6" s="372"/>
      <c r="G6" s="28"/>
      <c r="H6" s="386" t="s">
        <v>97</v>
      </c>
      <c r="I6" s="387"/>
      <c r="J6" s="387"/>
      <c r="K6" s="387"/>
      <c r="L6" s="387"/>
      <c r="M6" s="387"/>
      <c r="N6" s="387"/>
      <c r="O6" s="388"/>
      <c r="P6" s="136"/>
      <c r="Q6" s="229" t="s">
        <v>98</v>
      </c>
      <c r="R6" s="230"/>
      <c r="S6" s="230"/>
      <c r="T6" s="230"/>
      <c r="U6" s="230"/>
      <c r="V6" s="230"/>
      <c r="W6" s="230"/>
      <c r="X6" s="230"/>
      <c r="Y6" s="37"/>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5"/>
      <c r="C7" s="412"/>
      <c r="D7" s="413"/>
      <c r="E7" s="412"/>
      <c r="F7" s="372"/>
      <c r="G7" s="28"/>
      <c r="H7" s="356" t="s">
        <v>99</v>
      </c>
      <c r="I7" s="357"/>
      <c r="J7" s="357"/>
      <c r="K7" s="357"/>
      <c r="L7" s="357"/>
      <c r="M7" s="357"/>
      <c r="N7" s="357"/>
      <c r="O7" s="358"/>
      <c r="P7" s="136"/>
      <c r="Q7" s="232" t="s">
        <v>100</v>
      </c>
      <c r="R7" s="233"/>
      <c r="S7" s="233"/>
      <c r="T7" s="233"/>
      <c r="U7" s="233"/>
      <c r="V7" s="233"/>
      <c r="W7" s="233"/>
      <c r="X7" s="233"/>
      <c r="Y7" s="37"/>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5"/>
      <c r="C8" s="412"/>
      <c r="D8" s="413"/>
      <c r="E8" s="412"/>
      <c r="F8" s="53" t="s">
        <v>101</v>
      </c>
      <c r="G8" s="28"/>
      <c r="H8" s="33" t="s">
        <v>102</v>
      </c>
      <c r="I8" s="33" t="s">
        <v>103</v>
      </c>
      <c r="J8" s="33" t="s">
        <v>104</v>
      </c>
      <c r="K8" s="33" t="s">
        <v>105</v>
      </c>
      <c r="L8" s="33" t="s">
        <v>106</v>
      </c>
      <c r="M8" s="34" t="s">
        <v>107</v>
      </c>
      <c r="N8" s="33" t="s">
        <v>108</v>
      </c>
      <c r="O8" s="33" t="s">
        <v>109</v>
      </c>
      <c r="P8" s="37"/>
      <c r="Q8" s="29" t="s">
        <v>110</v>
      </c>
      <c r="R8" s="29" t="s">
        <v>111</v>
      </c>
      <c r="S8" s="29" t="s">
        <v>112</v>
      </c>
      <c r="T8" s="35" t="s">
        <v>113</v>
      </c>
      <c r="U8" s="29" t="s">
        <v>114</v>
      </c>
      <c r="V8" s="29" t="s">
        <v>115</v>
      </c>
      <c r="W8" s="29" t="s">
        <v>116</v>
      </c>
      <c r="X8" s="29" t="s">
        <v>117</v>
      </c>
      <c r="Y8" s="37"/>
      <c r="Z8" s="29" t="s">
        <v>118</v>
      </c>
      <c r="AA8" s="29" t="s">
        <v>118</v>
      </c>
      <c r="AB8" s="29" t="s">
        <v>119</v>
      </c>
      <c r="AC8" s="29" t="s">
        <v>119</v>
      </c>
      <c r="AD8" s="264" t="s">
        <v>120</v>
      </c>
      <c r="AE8" s="264" t="s">
        <v>120</v>
      </c>
      <c r="AF8" s="265" t="s">
        <v>121</v>
      </c>
      <c r="AG8" s="263" t="s">
        <v>121</v>
      </c>
      <c r="AH8" s="263" t="s">
        <v>122</v>
      </c>
      <c r="AI8" s="263" t="s">
        <v>122</v>
      </c>
      <c r="AJ8" s="263" t="s">
        <v>123</v>
      </c>
      <c r="AK8" s="263" t="s">
        <v>123</v>
      </c>
      <c r="AL8" s="263" t="s">
        <v>124</v>
      </c>
      <c r="AM8" s="263" t="s">
        <v>124</v>
      </c>
      <c r="AN8" s="263" t="s">
        <v>125</v>
      </c>
      <c r="AO8" s="263" t="s">
        <v>125</v>
      </c>
      <c r="AP8" s="263" t="s">
        <v>126</v>
      </c>
      <c r="AQ8" s="263" t="s">
        <v>126</v>
      </c>
      <c r="AR8" s="263" t="s">
        <v>127</v>
      </c>
      <c r="AS8" s="263" t="s">
        <v>127</v>
      </c>
      <c r="AT8" s="263" t="s">
        <v>128</v>
      </c>
      <c r="AU8" s="263" t="s">
        <v>128</v>
      </c>
      <c r="AV8" s="263" t="s">
        <v>129</v>
      </c>
      <c r="AW8" s="263" t="s">
        <v>129</v>
      </c>
      <c r="AX8" s="263" t="s">
        <v>130</v>
      </c>
      <c r="AY8" s="263" t="s">
        <v>130</v>
      </c>
      <c r="AZ8" s="263" t="s">
        <v>131</v>
      </c>
      <c r="BA8" s="263" t="s">
        <v>131</v>
      </c>
      <c r="BB8" s="263" t="s">
        <v>132</v>
      </c>
      <c r="BC8" s="263" t="s">
        <v>132</v>
      </c>
      <c r="BD8" s="263" t="s">
        <v>133</v>
      </c>
      <c r="BE8" s="263" t="s">
        <v>133</v>
      </c>
      <c r="BF8" s="263" t="s">
        <v>134</v>
      </c>
    </row>
    <row r="9" spans="1:58" ht="25.5" customHeight="1">
      <c r="A9" s="14"/>
      <c r="B9" s="355"/>
      <c r="C9" s="412"/>
      <c r="D9" s="413"/>
      <c r="E9" s="412"/>
      <c r="F9" s="97" t="s">
        <v>101</v>
      </c>
      <c r="G9" s="84"/>
      <c r="H9" s="33" t="s">
        <v>102</v>
      </c>
      <c r="I9" s="33" t="s">
        <v>103</v>
      </c>
      <c r="J9" s="33" t="s">
        <v>104</v>
      </c>
      <c r="K9" s="33" t="s">
        <v>105</v>
      </c>
      <c r="L9" s="33" t="s">
        <v>106</v>
      </c>
      <c r="M9" s="34" t="s">
        <v>107</v>
      </c>
      <c r="N9" s="33" t="s">
        <v>108</v>
      </c>
      <c r="O9" s="33" t="s">
        <v>109</v>
      </c>
      <c r="P9" s="84"/>
      <c r="Q9" s="29" t="s">
        <v>110</v>
      </c>
      <c r="R9" s="29" t="s">
        <v>111</v>
      </c>
      <c r="S9" s="29" t="s">
        <v>112</v>
      </c>
      <c r="T9" s="35" t="s">
        <v>113</v>
      </c>
      <c r="U9" s="29" t="s">
        <v>114</v>
      </c>
      <c r="V9" s="29" t="s">
        <v>115</v>
      </c>
      <c r="W9" s="29" t="s">
        <v>116</v>
      </c>
      <c r="X9" s="29" t="s">
        <v>117</v>
      </c>
      <c r="Y9" s="84"/>
      <c r="Z9" s="29" t="s">
        <v>118</v>
      </c>
      <c r="AA9" s="29" t="s">
        <v>135</v>
      </c>
      <c r="AB9" s="29" t="s">
        <v>119</v>
      </c>
      <c r="AC9" s="29" t="s">
        <v>136</v>
      </c>
      <c r="AD9" s="29" t="s">
        <v>137</v>
      </c>
      <c r="AE9" s="29" t="s">
        <v>138</v>
      </c>
      <c r="AF9" s="29" t="s">
        <v>139</v>
      </c>
      <c r="AG9" s="29" t="s">
        <v>140</v>
      </c>
      <c r="AH9" s="29" t="s">
        <v>141</v>
      </c>
      <c r="AI9" s="29" t="s">
        <v>142</v>
      </c>
      <c r="AJ9" s="29" t="s">
        <v>143</v>
      </c>
      <c r="AK9" s="29" t="s">
        <v>144</v>
      </c>
      <c r="AL9" s="29" t="s">
        <v>145</v>
      </c>
      <c r="AM9" s="29" t="s">
        <v>146</v>
      </c>
      <c r="AN9" s="29" t="s">
        <v>147</v>
      </c>
      <c r="AO9" s="29" t="s">
        <v>148</v>
      </c>
      <c r="AP9" s="29" t="s">
        <v>149</v>
      </c>
      <c r="AQ9" s="29" t="s">
        <v>150</v>
      </c>
      <c r="AR9" s="29" t="s">
        <v>151</v>
      </c>
      <c r="AS9" s="29" t="s">
        <v>152</v>
      </c>
      <c r="AT9" s="29" t="s">
        <v>153</v>
      </c>
      <c r="AU9" s="29" t="s">
        <v>154</v>
      </c>
      <c r="AV9" s="29" t="s">
        <v>155</v>
      </c>
      <c r="AW9" s="29" t="s">
        <v>156</v>
      </c>
      <c r="AX9" s="29" t="s">
        <v>157</v>
      </c>
      <c r="AY9" s="29" t="s">
        <v>158</v>
      </c>
      <c r="AZ9" s="29" t="s">
        <v>159</v>
      </c>
      <c r="BA9" s="29" t="s">
        <v>160</v>
      </c>
      <c r="BB9" s="29" t="s">
        <v>161</v>
      </c>
      <c r="BC9" s="29" t="s">
        <v>162</v>
      </c>
      <c r="BD9" s="29" t="s">
        <v>163</v>
      </c>
      <c r="BE9" s="29" t="s">
        <v>164</v>
      </c>
      <c r="BF9" s="29" t="s">
        <v>165</v>
      </c>
    </row>
    <row r="10" spans="1:58" ht="12.75" customHeight="1">
      <c r="A10" s="14"/>
      <c r="B10" s="355"/>
      <c r="C10" s="412"/>
      <c r="D10" s="413"/>
      <c r="E10" s="412"/>
      <c r="F10" s="53" t="s">
        <v>166</v>
      </c>
      <c r="G10" s="28"/>
      <c r="H10" s="31" t="s">
        <v>167</v>
      </c>
      <c r="I10" s="31" t="s">
        <v>168</v>
      </c>
      <c r="J10" s="31" t="s">
        <v>169</v>
      </c>
      <c r="K10" s="31" t="s">
        <v>170</v>
      </c>
      <c r="L10" s="31" t="s">
        <v>171</v>
      </c>
      <c r="M10" s="32" t="s">
        <v>172</v>
      </c>
      <c r="N10" s="31" t="s">
        <v>173</v>
      </c>
      <c r="O10" s="31" t="s">
        <v>174</v>
      </c>
      <c r="P10" s="37"/>
      <c r="Q10" s="31" t="s">
        <v>175</v>
      </c>
      <c r="R10" s="31" t="s">
        <v>176</v>
      </c>
      <c r="S10" s="31" t="s">
        <v>177</v>
      </c>
      <c r="T10" s="36" t="s">
        <v>178</v>
      </c>
      <c r="U10" s="31" t="s">
        <v>179</v>
      </c>
      <c r="V10" s="31" t="s">
        <v>180</v>
      </c>
      <c r="W10" s="31" t="s">
        <v>181</v>
      </c>
      <c r="X10" s="31" t="s">
        <v>182</v>
      </c>
      <c r="Y10" s="37"/>
      <c r="Z10" s="31" t="s">
        <v>183</v>
      </c>
      <c r="AA10" s="31" t="s">
        <v>184</v>
      </c>
      <c r="AB10" s="31" t="s">
        <v>185</v>
      </c>
      <c r="AC10" s="31" t="s">
        <v>186</v>
      </c>
      <c r="AD10" s="31" t="s">
        <v>187</v>
      </c>
      <c r="AE10" s="31" t="s">
        <v>188</v>
      </c>
      <c r="AF10" s="31" t="s">
        <v>189</v>
      </c>
      <c r="AG10" s="31" t="s">
        <v>190</v>
      </c>
      <c r="AH10" s="31" t="s">
        <v>191</v>
      </c>
      <c r="AI10" s="31" t="s">
        <v>192</v>
      </c>
      <c r="AJ10" s="31" t="s">
        <v>193</v>
      </c>
      <c r="AK10" s="31" t="s">
        <v>194</v>
      </c>
      <c r="AL10" s="31" t="s">
        <v>195</v>
      </c>
      <c r="AM10" s="31" t="s">
        <v>196</v>
      </c>
      <c r="AN10" s="31" t="s">
        <v>197</v>
      </c>
      <c r="AO10" s="31" t="s">
        <v>198</v>
      </c>
      <c r="AP10" s="31" t="s">
        <v>199</v>
      </c>
      <c r="AQ10" s="31" t="s">
        <v>200</v>
      </c>
      <c r="AR10" s="31" t="s">
        <v>201</v>
      </c>
      <c r="AS10" s="31" t="s">
        <v>202</v>
      </c>
      <c r="AT10" s="31" t="s">
        <v>203</v>
      </c>
      <c r="AU10" s="31" t="s">
        <v>204</v>
      </c>
      <c r="AV10" s="31" t="s">
        <v>205</v>
      </c>
      <c r="AW10" s="31" t="s">
        <v>206</v>
      </c>
      <c r="AX10" s="31" t="s">
        <v>207</v>
      </c>
      <c r="AY10" s="31" t="s">
        <v>208</v>
      </c>
      <c r="AZ10" s="31" t="s">
        <v>209</v>
      </c>
      <c r="BA10" s="31" t="s">
        <v>210</v>
      </c>
      <c r="BB10" s="31" t="s">
        <v>211</v>
      </c>
      <c r="BC10" s="31" t="s">
        <v>212</v>
      </c>
      <c r="BD10" s="31" t="s">
        <v>213</v>
      </c>
      <c r="BE10" s="31" t="s">
        <v>214</v>
      </c>
      <c r="BF10" s="31" t="s">
        <v>215</v>
      </c>
    </row>
    <row r="11" spans="1:58" ht="12.75" customHeight="1">
      <c r="A11" s="14"/>
      <c r="B11" s="355"/>
      <c r="C11" s="412"/>
      <c r="D11" s="413"/>
      <c r="E11" s="412"/>
      <c r="F11" s="54" t="s">
        <v>291</v>
      </c>
      <c r="G11" s="28"/>
      <c r="H11" s="29" t="s">
        <v>217</v>
      </c>
      <c r="I11" s="29" t="s">
        <v>217</v>
      </c>
      <c r="J11" s="29" t="s">
        <v>218</v>
      </c>
      <c r="K11" s="29" t="s">
        <v>218</v>
      </c>
      <c r="L11" s="29" t="s">
        <v>219</v>
      </c>
      <c r="M11" s="30" t="s">
        <v>219</v>
      </c>
      <c r="N11" s="29" t="s">
        <v>220</v>
      </c>
      <c r="O11" s="29" t="s">
        <v>220</v>
      </c>
      <c r="P11" s="37"/>
      <c r="Q11" s="29" t="s">
        <v>221</v>
      </c>
      <c r="R11" s="29" t="s">
        <v>222</v>
      </c>
      <c r="S11" s="29" t="s">
        <v>222</v>
      </c>
      <c r="T11" s="35" t="s">
        <v>223</v>
      </c>
      <c r="U11" s="29" t="s">
        <v>223</v>
      </c>
      <c r="V11" s="29" t="s">
        <v>224</v>
      </c>
      <c r="W11" s="29" t="s">
        <v>224</v>
      </c>
      <c r="X11" s="29" t="s">
        <v>225</v>
      </c>
      <c r="Y11" s="37"/>
      <c r="Z11" s="29" t="s">
        <v>258</v>
      </c>
      <c r="AA11" s="29" t="s">
        <v>225</v>
      </c>
      <c r="AB11" s="29" t="s">
        <v>226</v>
      </c>
      <c r="AC11" s="29" t="s">
        <v>226</v>
      </c>
      <c r="AD11" s="29" t="s">
        <v>226</v>
      </c>
      <c r="AE11" s="29" t="s">
        <v>226</v>
      </c>
      <c r="AF11" s="180" t="s">
        <v>227</v>
      </c>
      <c r="AG11" s="180" t="s">
        <v>227</v>
      </c>
      <c r="AH11" s="180" t="s">
        <v>227</v>
      </c>
      <c r="AI11" s="180" t="s">
        <v>227</v>
      </c>
      <c r="AJ11" s="180" t="s">
        <v>228</v>
      </c>
      <c r="AK11" s="180" t="s">
        <v>228</v>
      </c>
      <c r="AL11" s="180" t="s">
        <v>228</v>
      </c>
      <c r="AM11" s="180" t="s">
        <v>228</v>
      </c>
      <c r="AN11" s="180" t="s">
        <v>229</v>
      </c>
      <c r="AO11" s="180" t="s">
        <v>229</v>
      </c>
      <c r="AP11" s="180" t="s">
        <v>229</v>
      </c>
      <c r="AQ11" s="180" t="s">
        <v>229</v>
      </c>
      <c r="AR11" s="180" t="s">
        <v>230</v>
      </c>
      <c r="AS11" s="180" t="s">
        <v>230</v>
      </c>
      <c r="AT11" s="180" t="s">
        <v>230</v>
      </c>
      <c r="AU11" s="180" t="s">
        <v>230</v>
      </c>
      <c r="AV11" s="180" t="s">
        <v>231</v>
      </c>
      <c r="AW11" s="180" t="s">
        <v>231</v>
      </c>
      <c r="AX11" s="180" t="s">
        <v>231</v>
      </c>
      <c r="AY11" s="180" t="s">
        <v>231</v>
      </c>
      <c r="AZ11" s="180" t="s">
        <v>232</v>
      </c>
      <c r="BA11" s="180" t="s">
        <v>232</v>
      </c>
      <c r="BB11" s="180" t="s">
        <v>232</v>
      </c>
      <c r="BC11" s="180" t="s">
        <v>232</v>
      </c>
      <c r="BD11" s="180" t="s">
        <v>233</v>
      </c>
      <c r="BE11" s="180" t="s">
        <v>233</v>
      </c>
      <c r="BF11" s="180" t="s">
        <v>233</v>
      </c>
    </row>
    <row r="12" spans="1:58" s="52" customFormat="1">
      <c r="A12" s="14"/>
      <c r="B12" s="410" t="s">
        <v>71</v>
      </c>
      <c r="C12" s="411"/>
      <c r="D12" s="411"/>
      <c r="E12" s="411"/>
      <c r="F12" s="411"/>
      <c r="G12" s="51"/>
      <c r="H12" s="48"/>
      <c r="I12" s="48"/>
      <c r="J12" s="48"/>
      <c r="K12" s="48"/>
      <c r="L12" s="48"/>
      <c r="M12" s="49"/>
      <c r="N12" s="48"/>
      <c r="O12" s="48"/>
      <c r="P12" s="51"/>
      <c r="Q12" s="48"/>
      <c r="R12" s="48"/>
      <c r="S12" s="48"/>
      <c r="T12" s="50"/>
      <c r="U12" s="48"/>
      <c r="V12" s="48"/>
      <c r="W12" s="48"/>
      <c r="X12" s="48"/>
      <c r="Y12" s="51"/>
      <c r="Z12" s="48"/>
      <c r="AA12" s="48"/>
      <c r="AB12" s="48"/>
      <c r="AC12" s="48"/>
      <c r="AD12" s="48"/>
    </row>
    <row r="13" spans="1:58" s="4" customFormat="1" ht="37.5" customHeight="1">
      <c r="A13" s="55"/>
      <c r="B13" s="26" t="s">
        <v>292</v>
      </c>
      <c r="C13" s="26"/>
      <c r="D13" s="202" t="s">
        <v>293</v>
      </c>
      <c r="E13" s="3" t="s">
        <v>294</v>
      </c>
      <c r="F13" s="19"/>
      <c r="G13" s="28"/>
      <c r="H13" s="38">
        <v>0.28999999999999998</v>
      </c>
      <c r="I13" s="38">
        <v>0.28999999999999998</v>
      </c>
      <c r="J13" s="38">
        <v>0.34799999999999998</v>
      </c>
      <c r="K13" s="38">
        <v>0.34799999999999998</v>
      </c>
      <c r="L13" s="38">
        <v>0.40899999999999997</v>
      </c>
      <c r="M13" s="38">
        <v>0.40899999999999997</v>
      </c>
      <c r="N13" s="38">
        <v>0.46800000000000003</v>
      </c>
      <c r="O13" s="38">
        <v>0.46800000000000003</v>
      </c>
      <c r="P13" s="37"/>
      <c r="Q13" s="38">
        <v>0.46800000000000003</v>
      </c>
      <c r="R13" s="38">
        <v>0.48399999999999999</v>
      </c>
      <c r="S13" s="38">
        <v>0.48399999999999999</v>
      </c>
      <c r="T13" s="38">
        <v>0.47099999999999997</v>
      </c>
      <c r="U13" s="38">
        <v>0.47099999999999997</v>
      </c>
      <c r="V13" s="38">
        <v>0.49199999999999999</v>
      </c>
      <c r="W13" s="38">
        <v>0.49199999999999999</v>
      </c>
      <c r="X13" s="215">
        <v>0.49099999999999999</v>
      </c>
      <c r="Y13" s="37"/>
      <c r="Z13" s="242">
        <v>0.49099999999999999</v>
      </c>
      <c r="AA13" s="242">
        <v>0.49099999999999999</v>
      </c>
      <c r="AB13" s="215">
        <v>0.46899999999999997</v>
      </c>
      <c r="AC13" s="215">
        <v>0.46899999999999997</v>
      </c>
      <c r="AD13" s="215">
        <v>0.46899999999999997</v>
      </c>
      <c r="AE13" s="215">
        <v>0.46899999999999997</v>
      </c>
      <c r="AF13" s="215">
        <v>0.49099999999999999</v>
      </c>
      <c r="AG13" s="215">
        <v>0.49099999999999999</v>
      </c>
      <c r="AH13" s="215">
        <v>0.49099999999999999</v>
      </c>
      <c r="AI13" s="215">
        <v>0.49099999999999999</v>
      </c>
      <c r="AJ13" s="215">
        <v>0.49299999999999999</v>
      </c>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row>
    <row r="14" spans="1:58" s="4" customFormat="1" ht="12.75" customHeight="1">
      <c r="A14" s="55"/>
      <c r="B14" s="26" t="s">
        <v>295</v>
      </c>
      <c r="C14" s="26"/>
      <c r="D14" s="202" t="s">
        <v>296</v>
      </c>
      <c r="E14" s="3" t="s">
        <v>297</v>
      </c>
      <c r="F14" s="19"/>
      <c r="G14" s="28"/>
      <c r="H14" s="227"/>
      <c r="I14" s="38">
        <v>44.33</v>
      </c>
      <c r="J14" s="227"/>
      <c r="K14" s="38">
        <v>44.77</v>
      </c>
      <c r="L14" s="227"/>
      <c r="M14" s="148">
        <v>45.58</v>
      </c>
      <c r="N14" s="227"/>
      <c r="O14" s="148">
        <v>47.22</v>
      </c>
      <c r="P14" s="37"/>
      <c r="Q14" s="82">
        <v>47.22</v>
      </c>
      <c r="R14" s="224"/>
      <c r="S14" s="82">
        <v>48.78</v>
      </c>
      <c r="T14" s="224"/>
      <c r="U14" s="82">
        <v>50.05</v>
      </c>
      <c r="V14" s="224"/>
      <c r="W14" s="82">
        <v>50.8</v>
      </c>
      <c r="X14" s="224"/>
      <c r="Y14" s="37"/>
      <c r="Z14" s="243">
        <v>52.88</v>
      </c>
      <c r="AA14" s="243">
        <v>52.88</v>
      </c>
      <c r="AB14" s="82">
        <v>59.01</v>
      </c>
      <c r="AC14" s="82">
        <v>59.01</v>
      </c>
      <c r="AD14" s="82">
        <v>59.01</v>
      </c>
      <c r="AE14" s="82">
        <v>59.01</v>
      </c>
      <c r="AF14" s="82">
        <v>64.73</v>
      </c>
      <c r="AG14" s="82">
        <v>64.73</v>
      </c>
      <c r="AH14" s="82">
        <v>64.73</v>
      </c>
      <c r="AI14" s="82">
        <v>64.73</v>
      </c>
      <c r="AJ14" s="82">
        <v>67.06</v>
      </c>
      <c r="AK14" s="82"/>
      <c r="AL14" s="82"/>
      <c r="AM14" s="82"/>
      <c r="AN14" s="82"/>
      <c r="AO14" s="82"/>
      <c r="AP14" s="82"/>
      <c r="AQ14" s="82"/>
      <c r="AR14" s="82"/>
      <c r="AS14" s="82"/>
      <c r="AT14" s="82"/>
      <c r="AU14" s="82"/>
      <c r="AV14" s="82"/>
      <c r="AW14" s="82"/>
      <c r="AX14" s="82"/>
      <c r="AY14" s="82"/>
      <c r="AZ14" s="82"/>
      <c r="BA14" s="82"/>
      <c r="BB14" s="82"/>
      <c r="BC14" s="82"/>
      <c r="BD14" s="82"/>
      <c r="BE14" s="82"/>
      <c r="BF14" s="82"/>
    </row>
    <row r="15" spans="1:58" s="4" customFormat="1" ht="15.75" customHeight="1">
      <c r="A15" s="55"/>
      <c r="B15" s="26" t="s">
        <v>298</v>
      </c>
      <c r="C15" s="405" t="s">
        <v>299</v>
      </c>
      <c r="D15" s="81" t="s">
        <v>296</v>
      </c>
      <c r="E15" s="3" t="s">
        <v>297</v>
      </c>
      <c r="F15" s="19"/>
      <c r="G15" s="28"/>
      <c r="H15" s="38">
        <v>43.3</v>
      </c>
      <c r="I15" s="402"/>
      <c r="J15" s="38">
        <v>44.33</v>
      </c>
      <c r="K15" s="402"/>
      <c r="L15" s="148">
        <v>44.77</v>
      </c>
      <c r="M15" s="404"/>
      <c r="N15" s="148">
        <v>45.58</v>
      </c>
      <c r="O15" s="404"/>
      <c r="P15" s="37"/>
      <c r="Q15" s="400"/>
      <c r="R15" s="82">
        <v>47.22</v>
      </c>
      <c r="S15" s="400"/>
      <c r="T15" s="82">
        <v>48.78</v>
      </c>
      <c r="U15" s="400"/>
      <c r="V15" s="82">
        <v>50.05</v>
      </c>
      <c r="W15" s="400"/>
      <c r="X15" s="215">
        <v>50.8</v>
      </c>
      <c r="Y15" s="37"/>
      <c r="Z15" s="400"/>
      <c r="AA15" s="400"/>
      <c r="AB15" s="400"/>
      <c r="AC15" s="400"/>
      <c r="AD15" s="400"/>
      <c r="AE15" s="400"/>
      <c r="AF15" s="400"/>
      <c r="AG15" s="400"/>
      <c r="AH15" s="400"/>
      <c r="AI15" s="400"/>
      <c r="AJ15" s="400"/>
      <c r="AK15" s="82"/>
      <c r="AL15" s="82"/>
      <c r="AM15" s="82"/>
      <c r="AN15" s="82"/>
      <c r="AO15" s="82"/>
      <c r="AP15" s="82"/>
      <c r="AQ15" s="82"/>
      <c r="AR15" s="82"/>
      <c r="AS15" s="82"/>
      <c r="AT15" s="82"/>
      <c r="AU15" s="82"/>
      <c r="AV15" s="82"/>
      <c r="AW15" s="82"/>
      <c r="AX15" s="82"/>
      <c r="AY15" s="82"/>
      <c r="AZ15" s="82"/>
      <c r="BA15" s="82"/>
      <c r="BB15" s="82"/>
      <c r="BC15" s="82"/>
      <c r="BD15" s="82"/>
      <c r="BE15" s="82"/>
      <c r="BF15" s="82"/>
    </row>
    <row r="16" spans="1:58" s="4" customFormat="1" ht="40.5" customHeight="1">
      <c r="A16" s="55"/>
      <c r="B16" s="26" t="s">
        <v>300</v>
      </c>
      <c r="C16" s="406"/>
      <c r="D16" s="202" t="s">
        <v>301</v>
      </c>
      <c r="E16" s="3" t="s">
        <v>302</v>
      </c>
      <c r="F16" s="19"/>
      <c r="G16" s="28"/>
      <c r="H16" s="38">
        <v>2.4</v>
      </c>
      <c r="I16" s="403"/>
      <c r="J16" s="38">
        <v>1</v>
      </c>
      <c r="K16" s="403"/>
      <c r="L16" s="148">
        <v>1.8</v>
      </c>
      <c r="M16" s="404"/>
      <c r="N16" s="148">
        <v>3.61550142440539</v>
      </c>
      <c r="O16" s="404"/>
      <c r="P16" s="37"/>
      <c r="Q16" s="401"/>
      <c r="R16" s="148">
        <v>3.4573147368175512</v>
      </c>
      <c r="S16" s="401"/>
      <c r="T16" s="148">
        <v>2.9468020743471799</v>
      </c>
      <c r="U16" s="401"/>
      <c r="V16" s="148">
        <v>1.4580811980609454</v>
      </c>
      <c r="W16" s="401"/>
      <c r="X16" s="148">
        <v>3.5810937849055202</v>
      </c>
      <c r="Y16" s="37"/>
      <c r="Z16" s="401"/>
      <c r="AA16" s="401"/>
      <c r="AB16" s="401"/>
      <c r="AC16" s="401"/>
      <c r="AD16" s="401"/>
      <c r="AE16" s="401"/>
      <c r="AF16" s="401"/>
      <c r="AG16" s="401"/>
      <c r="AH16" s="401"/>
      <c r="AI16" s="401"/>
      <c r="AJ16" s="401"/>
      <c r="AK16" s="82"/>
      <c r="AL16" s="82"/>
      <c r="AM16" s="82"/>
      <c r="AN16" s="82"/>
      <c r="AO16" s="82"/>
      <c r="AP16" s="82"/>
      <c r="AQ16" s="82"/>
      <c r="AR16" s="82"/>
      <c r="AS16" s="82"/>
      <c r="AT16" s="82"/>
      <c r="AU16" s="82"/>
      <c r="AV16" s="82"/>
      <c r="AW16" s="82"/>
      <c r="AX16" s="82"/>
      <c r="AY16" s="82"/>
      <c r="AZ16" s="82"/>
      <c r="BA16" s="82"/>
      <c r="BB16" s="82"/>
      <c r="BC16" s="82"/>
      <c r="BD16" s="82"/>
      <c r="BE16" s="82"/>
      <c r="BF16" s="82"/>
    </row>
    <row r="17" spans="1:58" s="52" customFormat="1">
      <c r="A17" s="14"/>
      <c r="B17" s="410" t="s">
        <v>67</v>
      </c>
      <c r="C17" s="411"/>
      <c r="D17" s="411"/>
      <c r="E17" s="411"/>
      <c r="F17" s="411"/>
      <c r="G17" s="51"/>
      <c r="H17" s="48"/>
      <c r="I17" s="48"/>
      <c r="J17" s="48"/>
      <c r="K17" s="48"/>
      <c r="L17" s="48"/>
      <c r="M17" s="49"/>
      <c r="N17" s="48"/>
      <c r="O17" s="48"/>
      <c r="P17" s="51"/>
      <c r="Q17" s="48"/>
      <c r="R17" s="48"/>
      <c r="S17" s="48"/>
      <c r="T17" s="50"/>
      <c r="U17" s="48"/>
      <c r="V17" s="48"/>
      <c r="W17" s="48"/>
      <c r="X17" s="48"/>
      <c r="Y17" s="51"/>
      <c r="Z17" s="48"/>
      <c r="AA17" s="48"/>
      <c r="AB17" s="48"/>
      <c r="AC17" s="48"/>
      <c r="AD17" s="48"/>
    </row>
    <row r="18" spans="1:58" ht="12.75" customHeight="1">
      <c r="A18" s="14"/>
      <c r="B18" s="407" t="s">
        <v>303</v>
      </c>
      <c r="C18" s="408"/>
      <c r="D18" s="409"/>
      <c r="E18" s="3" t="s">
        <v>297</v>
      </c>
      <c r="F18" s="19"/>
      <c r="G18" s="28"/>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7"/>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7"/>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397" t="s">
        <v>304</v>
      </c>
      <c r="C19" s="398"/>
      <c r="D19" s="399"/>
      <c r="E19" s="11" t="s">
        <v>260</v>
      </c>
      <c r="F19" s="19"/>
      <c r="G19" s="28"/>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7"/>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7"/>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f t="shared" ref="AE19:BF19" si="8">IF(AE13="","-",IF(AE18="",AE14*AE13,AE18*AE13))</f>
        <v>27.675689999999996</v>
      </c>
      <c r="AF19" s="5">
        <f t="shared" si="8"/>
        <v>31.782430000000002</v>
      </c>
      <c r="AG19" s="5">
        <f t="shared" si="8"/>
        <v>31.782430000000002</v>
      </c>
      <c r="AH19" s="5">
        <f t="shared" si="8"/>
        <v>31.782430000000002</v>
      </c>
      <c r="AI19" s="5">
        <f t="shared" si="8"/>
        <v>31.782430000000002</v>
      </c>
      <c r="AJ19" s="5">
        <f t="shared" si="8"/>
        <v>33.060580000000002</v>
      </c>
      <c r="AK19" s="5" t="str">
        <f t="shared" si="8"/>
        <v>-</v>
      </c>
      <c r="AL19" s="5" t="str">
        <f t="shared" si="8"/>
        <v>-</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9"/>
      <c r="C20" s="59"/>
      <c r="D20" s="60"/>
      <c r="E20" s="61"/>
      <c r="F20" s="55"/>
      <c r="G20" s="55"/>
      <c r="H20" s="55"/>
      <c r="I20" s="55"/>
      <c r="J20" s="55"/>
      <c r="K20" s="55"/>
      <c r="L20" s="55"/>
      <c r="M20" s="55"/>
      <c r="N20" s="55"/>
      <c r="O20" s="55"/>
      <c r="P20" s="55"/>
      <c r="Q20" s="55"/>
      <c r="R20" s="62"/>
      <c r="U20" s="62"/>
      <c r="X20" s="62"/>
      <c r="Y20" s="55"/>
      <c r="Z20" s="55"/>
    </row>
    <row r="21" spans="1:58" s="14" customFormat="1" ht="12.75" customHeight="1">
      <c r="B21" s="63"/>
      <c r="C21" s="59"/>
      <c r="D21" s="60"/>
      <c r="E21" s="61"/>
      <c r="F21" s="55"/>
      <c r="G21" s="55"/>
      <c r="H21" s="55"/>
      <c r="I21" s="55"/>
      <c r="J21" s="55"/>
      <c r="K21" s="55"/>
      <c r="L21" s="55"/>
      <c r="M21" s="55"/>
      <c r="N21" s="55"/>
      <c r="O21" s="55"/>
      <c r="P21" s="55"/>
      <c r="Q21" s="55"/>
      <c r="R21" s="62"/>
      <c r="U21" s="62"/>
      <c r="X21" s="62"/>
      <c r="Y21" s="55"/>
      <c r="Z21" s="55"/>
      <c r="AC21" s="62"/>
    </row>
  </sheetData>
  <mergeCells count="31">
    <mergeCell ref="AI15:AI16"/>
    <mergeCell ref="AJ15:AJ16"/>
    <mergeCell ref="AG15:AG16"/>
    <mergeCell ref="AH15:AH16"/>
    <mergeCell ref="B12:F12"/>
    <mergeCell ref="AA15:AA16"/>
    <mergeCell ref="W15:W16"/>
    <mergeCell ref="AC15:AC16"/>
    <mergeCell ref="AD15:AD16"/>
    <mergeCell ref="AE15:AE16"/>
    <mergeCell ref="AF15:AF16"/>
    <mergeCell ref="B6:B11"/>
    <mergeCell ref="C6:C11"/>
    <mergeCell ref="D6:D11"/>
    <mergeCell ref="E6:E11"/>
    <mergeCell ref="F6:F7"/>
    <mergeCell ref="H7:O7"/>
    <mergeCell ref="M15:M16"/>
    <mergeCell ref="H6:O6"/>
    <mergeCell ref="Z15:Z16"/>
    <mergeCell ref="AB15:AB16"/>
    <mergeCell ref="B19:D19"/>
    <mergeCell ref="U15:U16"/>
    <mergeCell ref="I15:I16"/>
    <mergeCell ref="K15:K16"/>
    <mergeCell ref="S15:S16"/>
    <mergeCell ref="Q15:Q16"/>
    <mergeCell ref="O15:O16"/>
    <mergeCell ref="C15:C16"/>
    <mergeCell ref="B18:D18"/>
    <mergeCell ref="B17:F17"/>
  </mergeCells>
  <phoneticPr fontId="189" type="noConversion"/>
  <hyperlinks>
    <hyperlink ref="D14" r:id="rId1" xr:uid="{00000000-0004-0000-0800-000000000000}"/>
    <hyperlink ref="D13" r:id="rId2" display="Final level of the Renewables Obligation for the scheme year, as published by BEIS"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460</PublicationRequestID>
    <DocumentTitle xmlns="3ffacce4-957f-4f0a-910f-9efe2ecf512c">Annex_4_-_Policy_cost_allowance_methodology_v1.20</DocumentTitle>
    <DocumentRank xmlns="3ffacce4-957f-4f0a-910f-9efe2ecf512c">Subsidiary</DocumentRa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E9CB5DB5-E149-4E7E-A8BF-18FBE6DB4692}">
  <ds:schemaRefs>
    <ds:schemaRef ds:uri="http://schemas.microsoft.com/sharepoint/v3/contenttype/forms"/>
  </ds:schemaRefs>
</ds:datastoreItem>
</file>

<file path=customXml/itemProps2.xml><?xml version="1.0" encoding="utf-8"?>
<ds:datastoreItem xmlns:ds="http://schemas.openxmlformats.org/officeDocument/2006/customXml" ds:itemID="{610EBF99-FC74-4ED9-A7C2-80A7F7125B34}">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microsoft.com/sharepoint/v3"/>
    <ds:schemaRef ds:uri="http://purl.org/dc/dcmitype/"/>
    <ds:schemaRef ds:uri="http://purl.org/dc/elements/1.1/"/>
    <ds:schemaRef ds:uri="http://schemas.openxmlformats.org/package/2006/metadata/core-properties"/>
    <ds:schemaRef ds:uri="d66eba0d-a2b9-4833-9603-ab5d8f45883c"/>
    <ds:schemaRef ds:uri="3ffacce4-957f-4f0a-910f-9efe2ecf512c"/>
    <ds:schemaRef ds:uri="http://www.w3.org/XML/1998/namespace"/>
  </ds:schemaRefs>
</ds:datastoreItem>
</file>

<file path=customXml/itemProps3.xml><?xml version="1.0" encoding="utf-8"?>
<ds:datastoreItem xmlns:ds="http://schemas.openxmlformats.org/officeDocument/2006/customXml" ds:itemID="{0E1C84D2-B475-4D1A-A576-D4992D397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36FE71-FE0B-42D8-9414-F48148E1BC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Front sheet</vt:lpstr>
      <vt:lpstr>Notes</vt:lpstr>
      <vt:lpstr>1. Outputs=&gt;</vt:lpstr>
      <vt:lpstr>1a Policy Cost Allowance</vt:lpstr>
      <vt:lpstr>2. Calculate=&gt;</vt:lpstr>
      <vt:lpstr>2a Aggregate costs</vt:lpstr>
      <vt:lpstr>3. Inputs=&gt;</vt:lpstr>
      <vt:lpstr>3a Demand</vt:lpstr>
      <vt:lpstr>3b RO</vt:lpstr>
      <vt:lpstr>3d FIT</vt:lpstr>
      <vt:lpstr>3e ECO</vt:lpstr>
      <vt:lpstr>3f WHD</vt:lpstr>
      <vt:lpstr>3g AAHEDC</vt:lpstr>
      <vt:lpstr>3h Losses</vt:lpstr>
      <vt:lpstr>3i New FIT methodology</vt:lpstr>
      <vt:lpstr>3j GGL</vt:lpstr>
      <vt:lpstr>3k NCC</vt:lpstr>
      <vt:lpstr>Notes!_Hlk184116902</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Nordin Zaoui</cp:lastModifiedBy>
  <cp:revision/>
  <dcterms:created xsi:type="dcterms:W3CDTF">2018-05-30T12:29:20Z</dcterms:created>
  <dcterms:modified xsi:type="dcterms:W3CDTF">2025-02-24T13:35:20Z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16d819dc-1184-4e97-a083-1baaadfa69a1</vt:lpwstr>
  </property>
  <property fmtid="{D5CDD505-2E9C-101B-9397-08002B2CF9AE}" pid="3" name="bjSaver">
    <vt:lpwstr>nkzvQ1YyLXSl6BSffbUiT17vtnD26HfQ</vt:lpwstr>
  </property>
  <property fmtid="{D5CDD505-2E9C-101B-9397-08002B2CF9AE}" pid="4" name="ContentTypeId">
    <vt:lpwstr>0x010100D7C6947C0F765F428416B2828D309B65</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8dbff476-1836-4f70-ae84-d1ff97414a3a_Name">
    <vt:lpwstr>Official</vt:lpwstr>
  </property>
  <property fmtid="{D5CDD505-2E9C-101B-9397-08002B2CF9AE}" pid="20" name="MSIP_Label_8dbff476-1836-4f70-ae84-d1ff97414a3a_SetDate">
    <vt:lpwstr>2025-02-14T15:54:36Z</vt:lpwstr>
  </property>
  <property fmtid="{D5CDD505-2E9C-101B-9397-08002B2CF9AE}" pid="21" name="MSIP_Label_8dbff476-1836-4f70-ae84-d1ff97414a3a_SiteId">
    <vt:lpwstr>185562ad-39bc-4840-8e40-be6216340c52</vt:lpwstr>
  </property>
  <property fmtid="{D5CDD505-2E9C-101B-9397-08002B2CF9AE}" pid="22" name="MSIP_Label_8dbff476-1836-4f70-ae84-d1ff97414a3a_Enabled">
    <vt:lpwstr>True</vt:lpwstr>
  </property>
  <property fmtid="{D5CDD505-2E9C-101B-9397-08002B2CF9AE}" pid="23" name="MediaServiceImageTags">
    <vt:lpwstr/>
  </property>
  <property fmtid="{D5CDD505-2E9C-101B-9397-08002B2CF9AE}" pid="24" name="xd_Signature">
    <vt:bool>false</vt:bool>
  </property>
  <property fmtid="{D5CDD505-2E9C-101B-9397-08002B2CF9AE}" pid="25" name="_ColorHex">
    <vt:lpwstr/>
  </property>
  <property fmtid="{D5CDD505-2E9C-101B-9397-08002B2CF9AE}" pid="26" name="_Emoji">
    <vt:lpwstr/>
  </property>
  <property fmtid="{D5CDD505-2E9C-101B-9397-08002B2CF9AE}" pid="27" name="ComplianceAssetId">
    <vt:lpwstr/>
  </property>
  <property fmtid="{D5CDD505-2E9C-101B-9397-08002B2CF9AE}" pid="28" name="_ExtendedDescription">
    <vt:lpwstr/>
  </property>
  <property fmtid="{D5CDD505-2E9C-101B-9397-08002B2CF9AE}" pid="29" name="_ColorTag">
    <vt:lpwstr/>
  </property>
  <property fmtid="{D5CDD505-2E9C-101B-9397-08002B2CF9AE}" pid="30" name="TriggerFlowInfo">
    <vt:lpwstr/>
  </property>
  <property fmtid="{D5CDD505-2E9C-101B-9397-08002B2CF9AE}" pid="31" name="MSIP_Label_7b67b050-2e12-4c1b-9cc6-12fcbcc0bbf7_Extended_MSFT_Method">
    <vt:lpwstr>Privileged</vt:lpwstr>
  </property>
  <property fmtid="{D5CDD505-2E9C-101B-9397-08002B2CF9AE}" pid="32" name="MSIP_Label_7b67b050-2e12-4c1b-9cc6-12fcbcc0bbf7_Parent">
    <vt:lpwstr>8dbff476-1836-4f70-ae84-d1ff97414a3a</vt:lpwstr>
  </property>
  <property fmtid="{D5CDD505-2E9C-101B-9397-08002B2CF9AE}" pid="33" name="MSIP_Label_7b67b050-2e12-4c1b-9cc6-12fcbcc0bbf7_Removed">
    <vt:lpwstr>False</vt:lpwstr>
  </property>
  <property fmtid="{D5CDD505-2E9C-101B-9397-08002B2CF9AE}" pid="34" name="MSIP_Label_7b67b050-2e12-4c1b-9cc6-12fcbcc0bbf7_ActionId">
    <vt:lpwstr>73fa548b-8b81-45d5-b430-b792fc47d952</vt:lpwstr>
  </property>
  <property fmtid="{D5CDD505-2E9C-101B-9397-08002B2CF9AE}" pid="35" name="MSIP_Label_7b67b050-2e12-4c1b-9cc6-12fcbcc0bbf7_Name">
    <vt:lpwstr>All</vt:lpwstr>
  </property>
  <property fmtid="{D5CDD505-2E9C-101B-9397-08002B2CF9AE}" pid="36" name="MSIP_Label_7b67b050-2e12-4c1b-9cc6-12fcbcc0bbf7_SetDate">
    <vt:lpwstr>2025-02-14T15:54:36Z</vt:lpwstr>
  </property>
  <property fmtid="{D5CDD505-2E9C-101B-9397-08002B2CF9AE}" pid="37" name="MSIP_Label_7b67b050-2e12-4c1b-9cc6-12fcbcc0bbf7_SiteId">
    <vt:lpwstr>185562ad-39bc-4840-8e40-be6216340c52</vt:lpwstr>
  </property>
  <property fmtid="{D5CDD505-2E9C-101B-9397-08002B2CF9AE}" pid="38" name="MSIP_Label_7b67b050-2e12-4c1b-9cc6-12fcbcc0bbf7_Enabled">
    <vt:lpwstr>True</vt:lpwstr>
  </property>
  <property fmtid="{D5CDD505-2E9C-101B-9397-08002B2CF9AE}" pid="39" name="MSIP_Label_8dbff476-1836-4f70-ae84-d1ff97414a3a_ActionId">
    <vt:lpwstr>5268108b-f297-4eda-a614-2fa5d18c84a8</vt:lpwstr>
  </property>
  <property fmtid="{D5CDD505-2E9C-101B-9397-08002B2CF9AE}" pid="40" name="MSIP_Label_8dbff476-1836-4f70-ae84-d1ff97414a3a_Extended_MSFT_Method">
    <vt:lpwstr>Privileged</vt:lpwstr>
  </property>
  <property fmtid="{D5CDD505-2E9C-101B-9397-08002B2CF9AE}" pid="41" name="Sensitivity">
    <vt:lpwstr>All Official</vt:lpwstr>
  </property>
</Properties>
</file>