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7.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8.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9.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style11.xml" ContentType="application/vnd.ms-office.chartstyle+xml"/>
  <Override PartName="/xl/drawings/drawing10.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1.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5.xml" ContentType="application/vnd.openxmlformats-officedocument.drawing+xml"/>
  <Override PartName="/xl/charts/chart11.xml" ContentType="application/vnd.openxmlformats-officedocument.drawingml.chart+xml"/>
  <Override PartName="/xl/charts/colors11.xml" ContentType="application/vnd.ms-office.chartcolorstyle+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hidePivotFieldList="1" defaultThemeVersion="166925"/>
  <xr:revisionPtr revIDLastSave="564" documentId="8_{BA440BDE-EB51-4ACF-86D5-415A4EB336A0}" xr6:coauthVersionLast="47" xr6:coauthVersionMax="47" xr10:uidLastSave="{D4080BF1-ADC0-4E54-BF7A-23EBE0C3D027}"/>
  <bookViews>
    <workbookView xWindow="-120" yWindow="-16320" windowWidth="29040" windowHeight="15840" tabRatio="716" xr2:uid="{9541CE46-AB32-4248-A7B4-CC3BFD7DB5E0}"/>
  </bookViews>
  <sheets>
    <sheet name="Introduction" sheetId="9" r:id="rId1"/>
    <sheet name="Scheme Years" sheetId="27" r:id="rId2"/>
    <sheet name="Fig 2.1" sheetId="2" r:id="rId3"/>
    <sheet name="Fig 2.2" sheetId="29" r:id="rId4"/>
    <sheet name="Fig 2.3" sheetId="20" r:id="rId5"/>
    <sheet name="Fig 2.4" sheetId="19" r:id="rId6"/>
    <sheet name="Fig 2.5" sheetId="4" r:id="rId7"/>
    <sheet name="Fig 2.6" sheetId="5" r:id="rId8"/>
    <sheet name="Fig 2.7" sheetId="13" r:id="rId9"/>
    <sheet name="Fig 2.8" sheetId="21" r:id="rId10"/>
    <sheet name="Fig 2.9" sheetId="14" r:id="rId11"/>
    <sheet name="Fig 2.10" sheetId="22" r:id="rId12"/>
    <sheet name="Fig 2.11" sheetId="6" r:id="rId13"/>
    <sheet name="Fig 3.1" sheetId="15" r:id="rId14"/>
    <sheet name="Fig 3.2" sheetId="16" r:id="rId15"/>
    <sheet name="Fig 3.3" sheetId="17" r:id="rId16"/>
    <sheet name="Fig 4.1" sheetId="10" r:id="rId17"/>
    <sheet name="Fig 4.2" sheetId="26" r:id="rId18"/>
    <sheet name="Fig 4.3" sheetId="18" r:id="rId19"/>
    <sheet name="Fig 4.4" sheetId="11" r:id="rId20"/>
    <sheet name="Fig 4.5" sheetId="28" r:id="rId21"/>
    <sheet name="Fig 5.1" sheetId="12" r:id="rId22"/>
    <sheet name="Fig A1.1" sheetId="24" r:id="rId23"/>
    <sheet name="Fig A1.2" sheetId="25" r:id="rId24"/>
  </sheets>
  <definedNames>
    <definedName name="_xlnm._FilterDatabase" localSheetId="9" hidden="1">'Fig 2.8'!$B$33:$D$42</definedName>
    <definedName name="_xlnm._FilterDatabase" localSheetId="10" hidden="1">'Fig 2.9'!$B$46:$E$128</definedName>
    <definedName name="_xlnm._FilterDatabase" localSheetId="18" hidden="1">'Fig 4.3'!$P$9:$R$14</definedName>
    <definedName name="_xlnm._FilterDatabase" localSheetId="22" hidden="1">'Fig A1.1'!$B$7:$L$22</definedName>
    <definedName name="_xlnm._FilterDatabase" localSheetId="23" hidden="1">'Fig A1.2'!$B$7:$K$22</definedName>
    <definedName name="a">'Fig 3.1'!$B$8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9" i="6" l="1"/>
  <c r="C79" i="6"/>
  <c r="D130" i="14"/>
  <c r="E130" i="14"/>
  <c r="H50" i="5"/>
  <c r="E45" i="19"/>
  <c r="L23" i="24"/>
  <c r="F50" i="15"/>
  <c r="F38" i="19"/>
  <c r="C53" i="15"/>
  <c r="E53" i="15"/>
  <c r="D73" i="5" l="1"/>
  <c r="E73" i="5"/>
  <c r="F73" i="5"/>
  <c r="G73" i="5"/>
  <c r="H73" i="5"/>
  <c r="I73" i="5"/>
  <c r="J73" i="5"/>
  <c r="C73" i="5"/>
  <c r="F39" i="19"/>
  <c r="F40" i="19"/>
  <c r="F41" i="19"/>
  <c r="F42" i="19"/>
  <c r="F43" i="19"/>
  <c r="F44" i="19"/>
  <c r="F45" i="19"/>
  <c r="F46" i="19"/>
  <c r="F47" i="19"/>
  <c r="F48" i="19"/>
  <c r="F49" i="19"/>
  <c r="K71" i="5" l="1"/>
  <c r="H54" i="5" s="1"/>
  <c r="K61" i="5"/>
  <c r="K9" i="25" l="1"/>
  <c r="K10" i="25"/>
  <c r="K11" i="25"/>
  <c r="K12" i="25"/>
  <c r="K13" i="25"/>
  <c r="K14" i="25"/>
  <c r="K15" i="25"/>
  <c r="K16" i="25"/>
  <c r="K17" i="25"/>
  <c r="K18" i="25"/>
  <c r="K19" i="25"/>
  <c r="K20" i="25"/>
  <c r="K21" i="25"/>
  <c r="K22" i="25"/>
  <c r="K8" i="25"/>
  <c r="C23" i="25"/>
  <c r="E23" i="25"/>
  <c r="D23" i="25"/>
  <c r="J23" i="25"/>
  <c r="F23" i="25"/>
  <c r="G23" i="25"/>
  <c r="H23" i="25"/>
  <c r="I23" i="25"/>
  <c r="L9" i="24"/>
  <c r="L10" i="24"/>
  <c r="L11" i="24"/>
  <c r="L12" i="24"/>
  <c r="L13" i="24"/>
  <c r="L14" i="24"/>
  <c r="L15" i="24"/>
  <c r="L16" i="24"/>
  <c r="L17" i="24"/>
  <c r="L18" i="24"/>
  <c r="L19" i="24"/>
  <c r="L20" i="24"/>
  <c r="L21" i="24"/>
  <c r="L22" i="24"/>
  <c r="L8" i="24"/>
  <c r="F23" i="24"/>
  <c r="I23" i="24"/>
  <c r="D23" i="24"/>
  <c r="G23" i="24"/>
  <c r="C23" i="24"/>
  <c r="J23" i="24"/>
  <c r="K23" i="24"/>
  <c r="H23" i="24"/>
  <c r="E23" i="24"/>
  <c r="K23" i="25" l="1"/>
  <c r="D102" i="6" l="1"/>
  <c r="D91" i="6"/>
  <c r="C91" i="6"/>
  <c r="C12" i="28"/>
  <c r="C102" i="6" l="1"/>
  <c r="F49" i="29"/>
  <c r="D49" i="29"/>
  <c r="H42" i="29"/>
  <c r="H43" i="29"/>
  <c r="H44" i="29"/>
  <c r="H46" i="29"/>
  <c r="H47" i="29"/>
  <c r="H48" i="29"/>
  <c r="H41" i="29"/>
  <c r="G42" i="29"/>
  <c r="G43" i="29"/>
  <c r="G44" i="29"/>
  <c r="G45" i="29"/>
  <c r="G46" i="29"/>
  <c r="G47" i="29"/>
  <c r="G48" i="29"/>
  <c r="G41" i="29"/>
  <c r="E49" i="29"/>
  <c r="C49" i="29"/>
  <c r="G49" i="29" l="1"/>
  <c r="H49" i="29"/>
  <c r="K62" i="5" l="1"/>
  <c r="K63" i="5"/>
  <c r="K64" i="5"/>
  <c r="K65" i="5"/>
  <c r="K66" i="5"/>
  <c r="H49" i="5" s="1"/>
  <c r="K67" i="5"/>
  <c r="K68" i="5"/>
  <c r="D51" i="5" s="1"/>
  <c r="K72" i="5"/>
  <c r="F41" i="15"/>
  <c r="D41" i="15"/>
  <c r="F38" i="16"/>
  <c r="D38" i="16"/>
  <c r="E38" i="19"/>
  <c r="E39" i="19" s="1"/>
  <c r="E40" i="19" s="1"/>
  <c r="E41" i="19" s="1"/>
  <c r="E42" i="19" s="1"/>
  <c r="E43" i="19" s="1"/>
  <c r="E44" i="19" s="1"/>
  <c r="E46" i="19" s="1"/>
  <c r="E47" i="19" s="1"/>
  <c r="E48" i="19" s="1"/>
  <c r="E49" i="19" s="1"/>
  <c r="E55" i="5" l="1"/>
  <c r="D55" i="5"/>
  <c r="G55" i="5"/>
  <c r="H55" i="5"/>
  <c r="C55" i="5"/>
  <c r="K70" i="5" s="1"/>
  <c r="D53" i="5" s="1"/>
  <c r="F55" i="5"/>
  <c r="C51" i="5"/>
  <c r="K69" i="5" s="1"/>
  <c r="G52" i="5" s="1"/>
  <c r="E51" i="5"/>
  <c r="F51" i="5"/>
  <c r="G51" i="5"/>
  <c r="H51" i="5"/>
  <c r="D39" i="16"/>
  <c r="D40" i="16" s="1"/>
  <c r="D41" i="16" s="1"/>
  <c r="D42" i="16" s="1"/>
  <c r="D43" i="16" s="1"/>
  <c r="D44" i="16" s="1"/>
  <c r="D45" i="16" s="1"/>
  <c r="D46" i="16" s="1"/>
  <c r="D47" i="16" s="1"/>
  <c r="D48" i="16" s="1"/>
  <c r="D49" i="16" s="1"/>
  <c r="C50" i="16"/>
  <c r="F11" i="17"/>
  <c r="H53" i="5" l="1"/>
  <c r="E53" i="5"/>
  <c r="F53" i="5"/>
  <c r="E52" i="5"/>
  <c r="D52" i="5"/>
  <c r="G53" i="5"/>
  <c r="F52" i="5"/>
  <c r="H52" i="5"/>
  <c r="C52" i="5"/>
  <c r="C53" i="5"/>
  <c r="D42" i="15"/>
  <c r="D43" i="15" s="1"/>
  <c r="D44" i="15" s="1"/>
  <c r="D45" i="15" s="1"/>
  <c r="D46" i="15" s="1"/>
  <c r="D47" i="15" s="1"/>
  <c r="D48" i="15" s="1"/>
  <c r="D49" i="15" s="1"/>
  <c r="F42" i="15"/>
  <c r="F43" i="15" s="1"/>
  <c r="F44" i="15" s="1"/>
  <c r="F45" i="15" s="1"/>
  <c r="F46" i="15" s="1"/>
  <c r="F47" i="15" s="1"/>
  <c r="F48" i="15" s="1"/>
  <c r="F49" i="15" s="1"/>
  <c r="F51" i="15" s="1"/>
  <c r="F52" i="15" s="1"/>
  <c r="F39" i="16"/>
  <c r="F40" i="16" s="1"/>
  <c r="F41" i="16" s="1"/>
  <c r="E50" i="16"/>
  <c r="E18" i="17"/>
  <c r="D50" i="15" l="1"/>
  <c r="D51" i="15" s="1"/>
  <c r="D52" i="15" s="1"/>
  <c r="F42" i="16"/>
  <c r="D50" i="19"/>
  <c r="C50" i="19"/>
  <c r="F50" i="19" l="1"/>
  <c r="F43" i="16"/>
  <c r="F44" i="16" l="1"/>
  <c r="F45" i="16" l="1"/>
  <c r="F46" i="16" l="1"/>
  <c r="H8" i="26"/>
  <c r="H9" i="26"/>
  <c r="F8" i="26"/>
  <c r="F9" i="26"/>
  <c r="H8" i="10"/>
  <c r="H9" i="10"/>
  <c r="F8" i="10"/>
  <c r="F9" i="10"/>
  <c r="D131" i="14"/>
  <c r="C49" i="2"/>
  <c r="E66" i="6"/>
  <c r="F66" i="6" s="1"/>
  <c r="C66" i="6"/>
  <c r="D63" i="6" s="1"/>
  <c r="E65" i="22"/>
  <c r="D65" i="22"/>
  <c r="D43" i="21"/>
  <c r="C43" i="21"/>
  <c r="D49" i="2"/>
  <c r="D66" i="6" l="1"/>
  <c r="F47" i="16"/>
  <c r="F48" i="16" l="1"/>
  <c r="F46" i="5"/>
  <c r="H44" i="5" l="1"/>
  <c r="E44" i="5"/>
  <c r="F44" i="5"/>
  <c r="D44" i="5"/>
  <c r="C44" i="5"/>
  <c r="G44" i="5"/>
  <c r="F49" i="16"/>
  <c r="E46" i="5"/>
  <c r="C46" i="5"/>
  <c r="D46" i="5"/>
  <c r="G46" i="5"/>
  <c r="H46" i="5"/>
  <c r="D45" i="5"/>
  <c r="G45" i="5"/>
  <c r="C45" i="5"/>
  <c r="E45" i="5"/>
  <c r="F45" i="5"/>
  <c r="H45" i="5"/>
  <c r="E131" i="14"/>
  <c r="D43" i="4"/>
  <c r="C43" i="4"/>
  <c r="C48" i="5" l="1"/>
  <c r="E35" i="4"/>
  <c r="E34" i="4"/>
  <c r="E36" i="4"/>
  <c r="E37" i="4"/>
  <c r="E38" i="4"/>
  <c r="E39" i="4"/>
  <c r="E40" i="4"/>
  <c r="E41" i="4"/>
  <c r="E42" i="4"/>
  <c r="C35" i="18"/>
  <c r="H48" i="5" l="1"/>
  <c r="G48" i="5"/>
  <c r="F48" i="5"/>
  <c r="E48" i="5"/>
  <c r="D48" i="5"/>
  <c r="E47" i="5"/>
  <c r="D47" i="5"/>
  <c r="H47" i="5"/>
  <c r="C47" i="5"/>
  <c r="G47" i="5"/>
  <c r="F47" i="5"/>
  <c r="D30" i="18"/>
  <c r="D32" i="18"/>
  <c r="D31" i="18"/>
  <c r="E43" i="4"/>
  <c r="D33" i="18"/>
  <c r="D29" i="18"/>
  <c r="D34" i="18"/>
  <c r="C49" i="5" l="1"/>
  <c r="C50" i="5"/>
  <c r="D35" i="18"/>
  <c r="F18" i="17"/>
  <c r="D50" i="5" l="1"/>
  <c r="G50" i="5"/>
  <c r="F50" i="5"/>
  <c r="E50" i="5"/>
  <c r="D49" i="5"/>
  <c r="F49" i="5"/>
  <c r="E49" i="5"/>
  <c r="G49" i="5"/>
  <c r="D11" i="11"/>
  <c r="C11" i="11"/>
  <c r="E11" i="11"/>
  <c r="C18" i="17"/>
  <c r="D10" i="17" l="1"/>
  <c r="D17" i="17"/>
  <c r="D16" i="17"/>
  <c r="D15" i="17"/>
  <c r="D14" i="17"/>
  <c r="D13" i="17"/>
  <c r="D9" i="17"/>
  <c r="D12" i="17"/>
  <c r="D11" i="17"/>
  <c r="D65" i="6"/>
  <c r="D64" i="6"/>
  <c r="C49" i="20"/>
  <c r="D18" i="17" l="1"/>
  <c r="F64" i="6" l="1"/>
  <c r="F65" i="6"/>
  <c r="F63" i="6"/>
  <c r="D54" i="5" l="1"/>
  <c r="K73" i="5" l="1"/>
  <c r="F54" i="5"/>
  <c r="G54" i="5"/>
  <c r="E54" i="5"/>
  <c r="C54" i="5"/>
  <c r="D56" i="5" l="1"/>
  <c r="C56" i="5"/>
  <c r="H56" i="5"/>
  <c r="F56" i="5"/>
  <c r="G56" i="5"/>
  <c r="E56" i="5"/>
  <c r="C34" i="13"/>
  <c r="C38" i="13"/>
  <c r="C39" i="13"/>
  <c r="C36" i="13"/>
  <c r="C33" i="13"/>
  <c r="C35" i="13"/>
  <c r="C37" i="13"/>
</calcChain>
</file>

<file path=xl/sharedStrings.xml><?xml version="1.0" encoding="utf-8"?>
<sst xmlns="http://schemas.openxmlformats.org/spreadsheetml/2006/main" count="787" uniqueCount="444">
  <si>
    <t>Month</t>
  </si>
  <si>
    <t>Solid Biomass Boiler</t>
  </si>
  <si>
    <t>Ground Source Heat Pump (GSHP)</t>
  </si>
  <si>
    <t>Biogas</t>
  </si>
  <si>
    <t>Air Source Heat Pump (ASHP)</t>
  </si>
  <si>
    <t>Solar Thermal</t>
  </si>
  <si>
    <t>Water Source Heat Pump (WSHP)</t>
  </si>
  <si>
    <t>Solid Biomass CHP</t>
  </si>
  <si>
    <t>Waste</t>
  </si>
  <si>
    <t>Water Source Heat Pump</t>
  </si>
  <si>
    <t>Ground Source Heat Pump</t>
  </si>
  <si>
    <t>Air Source Heat Pump</t>
  </si>
  <si>
    <t>Cumulative Capacity</t>
  </si>
  <si>
    <t>England</t>
  </si>
  <si>
    <t>Scotland</t>
  </si>
  <si>
    <t>Wales</t>
  </si>
  <si>
    <t>Technology Type</t>
  </si>
  <si>
    <t>Total</t>
  </si>
  <si>
    <t>Referral Source</t>
  </si>
  <si>
    <t>Cases closed since April</t>
  </si>
  <si>
    <t>Audit</t>
  </si>
  <si>
    <t>Operational</t>
  </si>
  <si>
    <t>Application decisions within 6 months</t>
  </si>
  <si>
    <t>No. of payments made</t>
  </si>
  <si>
    <t>Payments made within 40 WD</t>
  </si>
  <si>
    <t>Emails received</t>
  </si>
  <si>
    <t>Emails responded to within 10 WD</t>
  </si>
  <si>
    <t>Calls received</t>
  </si>
  <si>
    <t>Abandoned call rate</t>
  </si>
  <si>
    <t>Version Control</t>
  </si>
  <si>
    <t>Date Published</t>
  </si>
  <si>
    <t>Changes</t>
  </si>
  <si>
    <t>v1.0</t>
  </si>
  <si>
    <t>Technology type</t>
  </si>
  <si>
    <t>Country</t>
  </si>
  <si>
    <t>Table of Contents</t>
  </si>
  <si>
    <t>Eligible heat use</t>
  </si>
  <si>
    <t>Count</t>
  </si>
  <si>
    <t>Space and water heating</t>
  </si>
  <si>
    <t>Space heating only</t>
  </si>
  <si>
    <t>Process heating only</t>
  </si>
  <si>
    <t>Space, water and process heating</t>
  </si>
  <si>
    <t>Space and process heating</t>
  </si>
  <si>
    <t>Water heating only</t>
  </si>
  <si>
    <t>Water and process heating</t>
  </si>
  <si>
    <t>Code</t>
  </si>
  <si>
    <t>Industry sector</t>
  </si>
  <si>
    <t>Number of installations</t>
  </si>
  <si>
    <t>55:</t>
  </si>
  <si>
    <t>Accommodation</t>
  </si>
  <si>
    <t>Crop and animal production, hunting and related service activities</t>
  </si>
  <si>
    <t>Forestry and logging</t>
  </si>
  <si>
    <t>85:</t>
  </si>
  <si>
    <t>Education</t>
  </si>
  <si>
    <t>16:</t>
  </si>
  <si>
    <t>Manufacture of wood and products of wood and cork, except furniture; manufacture of articles of straw and plaiting materials</t>
  </si>
  <si>
    <t>82:</t>
  </si>
  <si>
    <t>Office administrative, office support and other business support activities</t>
  </si>
  <si>
    <t>93:</t>
  </si>
  <si>
    <t>Sports activities and amusement and recreation activities</t>
  </si>
  <si>
    <t>47:</t>
  </si>
  <si>
    <t>Retail trade, except of motor vehicles and motorcycles</t>
  </si>
  <si>
    <t>87:</t>
  </si>
  <si>
    <t>Residential care activities</t>
  </si>
  <si>
    <t>38:</t>
  </si>
  <si>
    <t>Waste collection, treatment and disposal activities; materials recovery</t>
  </si>
  <si>
    <t>10:</t>
  </si>
  <si>
    <t>Manufacture of food products</t>
  </si>
  <si>
    <t>56:</t>
  </si>
  <si>
    <t>Food and beverage service activities</t>
  </si>
  <si>
    <t>32:</t>
  </si>
  <si>
    <t>Other manufacturing</t>
  </si>
  <si>
    <t>68:</t>
  </si>
  <si>
    <t>Real estate activities</t>
  </si>
  <si>
    <t>77:</t>
  </si>
  <si>
    <t>Rental and leasing activities</t>
  </si>
  <si>
    <t>33:</t>
  </si>
  <si>
    <t>Repair and installation of machinery and equipment</t>
  </si>
  <si>
    <t>35:</t>
  </si>
  <si>
    <t>Electricity, gas, steam and air conditioning supply</t>
  </si>
  <si>
    <t>86:</t>
  </si>
  <si>
    <t>Human health activities</t>
  </si>
  <si>
    <t>31:</t>
  </si>
  <si>
    <t>Manufacture of furniture</t>
  </si>
  <si>
    <t>91:</t>
  </si>
  <si>
    <t>Libraries, archives, museums and other cultural activities</t>
  </si>
  <si>
    <t>96:</t>
  </si>
  <si>
    <t>Other personal service activities</t>
  </si>
  <si>
    <t>46:</t>
  </si>
  <si>
    <t>Wholesale trade, except of motor vehicles and motorcycles</t>
  </si>
  <si>
    <t>43:</t>
  </si>
  <si>
    <t>Specialized construction activities</t>
  </si>
  <si>
    <t>90:</t>
  </si>
  <si>
    <t>Creative, arts and entertainment activities</t>
  </si>
  <si>
    <t>25:</t>
  </si>
  <si>
    <t>Manufacture of fabricated metal products, except machinery and equipment</t>
  </si>
  <si>
    <t>52:</t>
  </si>
  <si>
    <t>Warehousing and support activities for transportation</t>
  </si>
  <si>
    <t>81:</t>
  </si>
  <si>
    <t>Services to buildings and landscape activities</t>
  </si>
  <si>
    <t>94:</t>
  </si>
  <si>
    <t>Activities of membership organizations</t>
  </si>
  <si>
    <t>98:</t>
  </si>
  <si>
    <t>Undifferentiated goods- and services-producing activities of private households for own use</t>
  </si>
  <si>
    <t>45:</t>
  </si>
  <si>
    <t>Wholesale and retail trade and repair of motor vehicles and motorcycles</t>
  </si>
  <si>
    <t>70:</t>
  </si>
  <si>
    <t>Activities of head offices; management consultancy activities</t>
  </si>
  <si>
    <t>41:</t>
  </si>
  <si>
    <t>Construction of buildings</t>
  </si>
  <si>
    <t>78:</t>
  </si>
  <si>
    <t>Employment activities</t>
  </si>
  <si>
    <t>28:</t>
  </si>
  <si>
    <t>Manufacture of machinery and equipment n.e.c.</t>
  </si>
  <si>
    <t>84:</t>
  </si>
  <si>
    <t>Public administration and defence; compulsory social security</t>
  </si>
  <si>
    <t>11:</t>
  </si>
  <si>
    <t>Manufacture of beverages</t>
  </si>
  <si>
    <t>75:</t>
  </si>
  <si>
    <t>Veterinary activities</t>
  </si>
  <si>
    <t>74:</t>
  </si>
  <si>
    <t>Other professional, scientific and technical activities</t>
  </si>
  <si>
    <t>88:</t>
  </si>
  <si>
    <t>Social work activities without accommodation</t>
  </si>
  <si>
    <t>97:</t>
  </si>
  <si>
    <t>Activities of households as employers of domestic personnel</t>
  </si>
  <si>
    <t>Fishing and aquaculture</t>
  </si>
  <si>
    <t>Other mining and quarrying</t>
  </si>
  <si>
    <t>71:</t>
  </si>
  <si>
    <t>Architectural and engineering activities; technical testing and analysis</t>
  </si>
  <si>
    <t>42:</t>
  </si>
  <si>
    <t>Civil engineering</t>
  </si>
  <si>
    <t>49:</t>
  </si>
  <si>
    <t>Land transport and transport via pipelines</t>
  </si>
  <si>
    <t>13:</t>
  </si>
  <si>
    <t>Manufacture of textiles</t>
  </si>
  <si>
    <t>79:</t>
  </si>
  <si>
    <t>Travel agency, tour operator, reservation service and related activities</t>
  </si>
  <si>
    <t>23:</t>
  </si>
  <si>
    <t>Manufacture of other non-metallic mineral products</t>
  </si>
  <si>
    <t>30:</t>
  </si>
  <si>
    <t>Manufacture of other transport equipment</t>
  </si>
  <si>
    <t>29:</t>
  </si>
  <si>
    <t>Manufacture of motor vehicles, trailers and semi-trailers</t>
  </si>
  <si>
    <t>59:</t>
  </si>
  <si>
    <t>Motion picture, video and television programme production, sound recording and music publishing activities</t>
  </si>
  <si>
    <t>62:</t>
  </si>
  <si>
    <t>Computer programming, consultancy and related activities</t>
  </si>
  <si>
    <t>17:</t>
  </si>
  <si>
    <t>Manufacture of paper and paper products</t>
  </si>
  <si>
    <t>24:</t>
  </si>
  <si>
    <t>Manufacture of basic metals</t>
  </si>
  <si>
    <t>39:</t>
  </si>
  <si>
    <t>Remediation activities and other waste management services</t>
  </si>
  <si>
    <t>72:</t>
  </si>
  <si>
    <t>Scientific research and development</t>
  </si>
  <si>
    <t>22:</t>
  </si>
  <si>
    <t>Manufacture of rubber and plastics products</t>
  </si>
  <si>
    <t>27:</t>
  </si>
  <si>
    <t>Manufacture of electrical equipment</t>
  </si>
  <si>
    <t>64:</t>
  </si>
  <si>
    <t>Financial service activities, except insurance and pension funding</t>
  </si>
  <si>
    <t>18:</t>
  </si>
  <si>
    <t>Printing and reproduction of recorded media</t>
  </si>
  <si>
    <t>20:</t>
  </si>
  <si>
    <t>Manufacture of chemicals and chemical products</t>
  </si>
  <si>
    <t>69:</t>
  </si>
  <si>
    <t>Legal and accounting activities</t>
  </si>
  <si>
    <t>50:</t>
  </si>
  <si>
    <t>Water transport</t>
  </si>
  <si>
    <t>58:</t>
  </si>
  <si>
    <t>Publishing activities</t>
  </si>
  <si>
    <t>53:</t>
  </si>
  <si>
    <t>Postal and courier activities</t>
  </si>
  <si>
    <t>21:</t>
  </si>
  <si>
    <t>Manufacture of basic pharmaceutical products and pharmaceutical preparations</t>
  </si>
  <si>
    <t>61:</t>
  </si>
  <si>
    <t>Telecommunications</t>
  </si>
  <si>
    <t>73:</t>
  </si>
  <si>
    <t>Advertising and market research</t>
  </si>
  <si>
    <t>95:</t>
  </si>
  <si>
    <t>Repair of computers and personal and household goods</t>
  </si>
  <si>
    <t>99:</t>
  </si>
  <si>
    <t>Activities of extraterritorial organizations and bodies</t>
  </si>
  <si>
    <t>Mining support service activities</t>
  </si>
  <si>
    <t>36:</t>
  </si>
  <si>
    <t>Water collection, treatment and supply</t>
  </si>
  <si>
    <t>37:</t>
  </si>
  <si>
    <t>Sewerage</t>
  </si>
  <si>
    <t>51:</t>
  </si>
  <si>
    <t>Air transport</t>
  </si>
  <si>
    <t>60:</t>
  </si>
  <si>
    <t>Programming and broadcasting activities</t>
  </si>
  <si>
    <t>14:</t>
  </si>
  <si>
    <t>Manufacture of wearing apparel</t>
  </si>
  <si>
    <t>80:</t>
  </si>
  <si>
    <t>Security and investigation activities</t>
  </si>
  <si>
    <t>15:</t>
  </si>
  <si>
    <t>Manufacture of leather and related products</t>
  </si>
  <si>
    <t>19:</t>
  </si>
  <si>
    <t>Manufacture of coke and refined petroleum products</t>
  </si>
  <si>
    <t>26:</t>
  </si>
  <si>
    <t>Manufacture of computer, electronic and optical products</t>
  </si>
  <si>
    <t>63:</t>
  </si>
  <si>
    <t>Information service activities</t>
  </si>
  <si>
    <t>66:</t>
  </si>
  <si>
    <t>Activities auxiliary to financial service and insurance activities</t>
  </si>
  <si>
    <t>Number of approvals</t>
  </si>
  <si>
    <t>Cumulative capacity (MW)</t>
  </si>
  <si>
    <t>Cumulative payments</t>
  </si>
  <si>
    <t>Payments made</t>
  </si>
  <si>
    <t>Payments (£m)</t>
  </si>
  <si>
    <t>Payments
(% of total)</t>
  </si>
  <si>
    <t>-</t>
  </si>
  <si>
    <t>Biomethane</t>
  </si>
  <si>
    <t>% of all material non-compliances</t>
  </si>
  <si>
    <t>External pipework not declared</t>
  </si>
  <si>
    <t>Heat losses are not properly accounted for</t>
  </si>
  <si>
    <t>% of all installations</t>
  </si>
  <si>
    <t>Reason for non-compliance</t>
  </si>
  <si>
    <t>Count of  Installations</t>
  </si>
  <si>
    <t>% of total  installations</t>
  </si>
  <si>
    <t>% of total capacity</t>
  </si>
  <si>
    <t>Capacity (MW)</t>
  </si>
  <si>
    <t>Total accreditations</t>
  </si>
  <si>
    <t>Number of accreditations granted</t>
  </si>
  <si>
    <t xml:space="preserve"> </t>
  </si>
  <si>
    <t>01:</t>
  </si>
  <si>
    <t>02:</t>
  </si>
  <si>
    <t>03:</t>
  </si>
  <si>
    <t>08:</t>
  </si>
  <si>
    <t>09:</t>
  </si>
  <si>
    <t>Return to information tab</t>
  </si>
  <si>
    <t>Closed Audits</t>
  </si>
  <si>
    <t>Other material non-compliance</t>
  </si>
  <si>
    <t>Sustainability - no evidence of sustainable fuel</t>
  </si>
  <si>
    <t>Other</t>
  </si>
  <si>
    <t>None or not specified</t>
  </si>
  <si>
    <t>Electric</t>
  </si>
  <si>
    <t>Oil</t>
  </si>
  <si>
    <t>Biomass</t>
  </si>
  <si>
    <t>Gas</t>
  </si>
  <si>
    <t>Complex</t>
  </si>
  <si>
    <t>Heat Pump</t>
  </si>
  <si>
    <t xml:space="preserve">Total </t>
  </si>
  <si>
    <t xml:space="preserve">Other </t>
  </si>
  <si>
    <t>Non-compliance rate</t>
  </si>
  <si>
    <t>Material non-compliance Rate</t>
  </si>
  <si>
    <t>Coal</t>
  </si>
  <si>
    <t>Category</t>
  </si>
  <si>
    <t>GSHP</t>
  </si>
  <si>
    <t>ASHP</t>
  </si>
  <si>
    <t>WSHP</t>
  </si>
  <si>
    <t>Compliant audits</t>
  </si>
  <si>
    <t>Non-compliant audits</t>
  </si>
  <si>
    <t>Material non-compliances</t>
  </si>
  <si>
    <t>The pie chart below shows that of all accredited installations since the start of the scheme:</t>
  </si>
  <si>
    <t>% of total accreditations</t>
  </si>
  <si>
    <t>The pie chart below shows the proportion of stated eligible heat uses for accredited installations:</t>
  </si>
  <si>
    <t>Scheme lifetime</t>
  </si>
  <si>
    <t>Total
(excluding top 10)</t>
  </si>
  <si>
    <t>Industry Sector</t>
  </si>
  <si>
    <t>Region</t>
  </si>
  <si>
    <t>East Midlands</t>
  </si>
  <si>
    <t>East of England</t>
  </si>
  <si>
    <t>East Scotland</t>
  </si>
  <si>
    <t>Highlands and Islands</t>
  </si>
  <si>
    <t>London</t>
  </si>
  <si>
    <t>North East</t>
  </si>
  <si>
    <t>North East Scotland</t>
  </si>
  <si>
    <t>North West</t>
  </si>
  <si>
    <t>South East</t>
  </si>
  <si>
    <t>South West</t>
  </si>
  <si>
    <t>Southern Scotland</t>
  </si>
  <si>
    <t>West Central Scotland</t>
  </si>
  <si>
    <t>West Midlands</t>
  </si>
  <si>
    <t>Yorkshire and The Humber</t>
  </si>
  <si>
    <t>N.B. biomethane plants are not included as they do not have a heat output.</t>
  </si>
  <si>
    <t>Non-Domestic Renewable Heat Incentive (NDRHI) 2022-23 (Scheme Year 12) Annual Report</t>
  </si>
  <si>
    <t>This workbook provides access to the figures used to produce the charts and tables in the 2022-23 NDRHI Annual Report.</t>
  </si>
  <si>
    <t>This workbook is intended to be read in conjunction with the information presented in the Annual Report.</t>
  </si>
  <si>
    <t>UK SIC 2007 classification codes</t>
  </si>
  <si>
    <t>https://www.ons.gov.uk/methodology/classificationsandstandards/ukstandardindustrialclassificationofeconomicactivities/uksic2007</t>
  </si>
  <si>
    <t xml:space="preserve">Chapter 1 </t>
  </si>
  <si>
    <t>No figures.</t>
  </si>
  <si>
    <t>Chapter 2</t>
  </si>
  <si>
    <t>Chapter 3</t>
  </si>
  <si>
    <t>Figure 3.2: NDRHI biomethane - volume of gas injected and payments made</t>
  </si>
  <si>
    <t>Figure 3.3: NDRHI lifetime payments made, heat generated and gas injected - by technology type</t>
  </si>
  <si>
    <t>Chapter 4</t>
  </si>
  <si>
    <t>Appendices</t>
  </si>
  <si>
    <t>Chapter 5</t>
  </si>
  <si>
    <t>Figure 5.1: Ofgem NDRHI Delivery Performance</t>
  </si>
  <si>
    <t>Figure A1.1: Accredited installations by region and technology</t>
  </si>
  <si>
    <t>Chapter 6</t>
  </si>
  <si>
    <t>Data Appendix</t>
  </si>
  <si>
    <t>Scheme Year 1</t>
  </si>
  <si>
    <t>Scheme Year 2</t>
  </si>
  <si>
    <t>Scheme Year 3</t>
  </si>
  <si>
    <t>Scheme Year 4</t>
  </si>
  <si>
    <t>Scheme Year 5</t>
  </si>
  <si>
    <t>Scheme Year 6</t>
  </si>
  <si>
    <t>Scheme Year 7</t>
  </si>
  <si>
    <t>Scheme Year 8</t>
  </si>
  <si>
    <t>Scheme Year 9</t>
  </si>
  <si>
    <t>Scheme Year 10</t>
  </si>
  <si>
    <t>Scheme Year 11</t>
  </si>
  <si>
    <t>Scheme Year 12</t>
  </si>
  <si>
    <t>1 April 2022 to 31 March 2023</t>
  </si>
  <si>
    <t>1 April 2021 to 31 March 2022</t>
  </si>
  <si>
    <t>1 April 2020 to 31 March 2021</t>
  </si>
  <si>
    <t>1 April 2019 to 31 March 2020</t>
  </si>
  <si>
    <t>1 April 2018 to 31 March 2019</t>
  </si>
  <si>
    <t>1 April 2017 to 31 March 2018</t>
  </si>
  <si>
    <t>1 April 2016 to 31 March 2017</t>
  </si>
  <si>
    <t>1 April 2015 to 31 March 2016</t>
  </si>
  <si>
    <t>1 April 2014 to 31 March 2015</t>
  </si>
  <si>
    <t>1 April 2013 to 31 March 2014</t>
  </si>
  <si>
    <t>1 April 2012 to 31 March 2013</t>
  </si>
  <si>
    <t>NDRHI scheme years</t>
  </si>
  <si>
    <t>In the annual report and this dataset we often refer to Scheme Years (SY). The table below provides information on the period covered by each NDRHI scheme year.</t>
  </si>
  <si>
    <t>NDRHI Scheme Year</t>
  </si>
  <si>
    <t>Period</t>
  </si>
  <si>
    <t>SY12 accreditations</t>
  </si>
  <si>
    <t>SY12</t>
  </si>
  <si>
    <r>
      <t>Annual volume of gas injected (m</t>
    </r>
    <r>
      <rPr>
        <b/>
        <vertAlign val="superscript"/>
        <sz val="10"/>
        <color theme="0"/>
        <rFont val="Verdana"/>
        <family val="2"/>
      </rPr>
      <t>3</t>
    </r>
    <r>
      <rPr>
        <b/>
        <sz val="10"/>
        <color theme="0"/>
        <rFont val="Verdana"/>
        <family val="2"/>
      </rPr>
      <t>)</t>
    </r>
  </si>
  <si>
    <r>
      <t>Cumulative volume of gas injected (m</t>
    </r>
    <r>
      <rPr>
        <b/>
        <vertAlign val="superscript"/>
        <sz val="10"/>
        <color theme="0"/>
        <rFont val="Verdana"/>
        <family val="2"/>
      </rPr>
      <t>3</t>
    </r>
    <r>
      <rPr>
        <b/>
        <sz val="10"/>
        <color theme="0"/>
        <rFont val="Verdana"/>
        <family val="2"/>
      </rPr>
      <t>)</t>
    </r>
  </si>
  <si>
    <r>
      <t>Volume of gas injected (m</t>
    </r>
    <r>
      <rPr>
        <b/>
        <vertAlign val="superscript"/>
        <sz val="10"/>
        <color theme="0"/>
        <rFont val="Verdana"/>
        <family val="2"/>
      </rPr>
      <t>3</t>
    </r>
    <r>
      <rPr>
        <b/>
        <sz val="10"/>
        <color theme="0"/>
        <rFont val="Verdana"/>
        <family val="2"/>
      </rPr>
      <t>)</t>
    </r>
  </si>
  <si>
    <t>Instances of non-compliance SY12</t>
  </si>
  <si>
    <t>Performance indicators</t>
  </si>
  <si>
    <t xml:space="preserve">Counter fraud/ External Investigation </t>
  </si>
  <si>
    <t>Number of non-compliant cases</t>
  </si>
  <si>
    <t>Value of money protected</t>
  </si>
  <si>
    <t>Heat generated (GWh)</t>
  </si>
  <si>
    <t>Direct repayment: Repaid in full</t>
  </si>
  <si>
    <t>Direct Repayment: Repayment plan</t>
  </si>
  <si>
    <t>Direct repayment: Repaid to debt agency</t>
  </si>
  <si>
    <t>Offsetting from periodic payments</t>
  </si>
  <si>
    <t>*It should be noted that a materially non-compliant case can have one or more reasons for material non-compliance listed against it.</t>
  </si>
  <si>
    <t>Total*</t>
  </si>
  <si>
    <t>*Note: Cases closed between 01/04/22 and 31/03/23</t>
  </si>
  <si>
    <t>Average capacity (kW)</t>
  </si>
  <si>
    <t>Installations</t>
  </si>
  <si>
    <t xml:space="preserve">77.09% are solid biomass boilers; 11.85% are ground source heat pumps (GSHP); 4.13% are air source heat pumps (ASHP); 3.42% are biogas; 1.52% are solar thermal; and all other technology types represent less than 1% each. </t>
  </si>
  <si>
    <t>Debt recovered</t>
  </si>
  <si>
    <t>However, the ‘Crop and animal production, hunting and related activities’ SIC has a greater total installed capacity of (2,111.4 MW with 5,966 installations).</t>
  </si>
  <si>
    <t>The map below shows that systems have been accredited across Great Britain as follows:</t>
  </si>
  <si>
    <t>No. of amendment decisions</t>
  </si>
  <si>
    <t>Amendment decisions made within 6 months</t>
  </si>
  <si>
    <t>Retail trade, exc. of motor vehicles &amp; motorcycles</t>
  </si>
  <si>
    <t xml:space="preserve">The clustered bar chart below shows installations with a SIC for ‘Accommodation’ are the most frequent (7,179 with 812.0 MW installed capacity). </t>
  </si>
  <si>
    <t xml:space="preserve">The clustered column chart below shows the number of applications received each month during SY11 and SY12. </t>
  </si>
  <si>
    <t>The clustered column chart below shows both the volume of gas injected and associated payments under the scheme since launch.</t>
  </si>
  <si>
    <t>Figure 2.5: Proportion of accredited installations by technology type since the start of the scheme</t>
  </si>
  <si>
    <t>Figure 2.6: Accredited capacity by technology and scheme year</t>
  </si>
  <si>
    <t>Figure 2.7: Eligible heat uses for accredited installations</t>
  </si>
  <si>
    <t>Figure 2.8: System type replaced for all accredited installations</t>
  </si>
  <si>
    <t>Figure 2.11: Total number of accredited systems and capacity by country</t>
  </si>
  <si>
    <t xml:space="preserve">The clustered column chart below shows the share of different technology types and additional capacity accredited under the scheme through the Tariff Guarantee and extension application routes. </t>
  </si>
  <si>
    <t xml:space="preserve">Of the 955 applications approved, 548 were submitted for ground source heat pumps (GSHP), with 157 Tariff Guarantee and 391 extension applications providing 226.22 MW capacity, </t>
  </si>
  <si>
    <t xml:space="preserve">making GSHP the most common technology type to be approved through the above application routes. </t>
  </si>
  <si>
    <t>Figure 2.2: Technology split of approved Tariff Guarantee and Extension applications</t>
  </si>
  <si>
    <t xml:space="preserve">The pie chart below shows the system type replaced for all accredited installations since the start of the scheme. </t>
  </si>
  <si>
    <t>Crop &amp; animal prod., hunting &amp; related serv. activities</t>
  </si>
  <si>
    <t>Man. and prod. of wood &amp; cork, exc. furniture; man. of articles of straw &amp; plaiting mat.</t>
  </si>
  <si>
    <t>Office admin., supp. and other business supp. activities</t>
  </si>
  <si>
    <t>Sports, amusement &amp; recreation activities</t>
  </si>
  <si>
    <t>Faulty meter</t>
  </si>
  <si>
    <t>Meter temperature probes not properly installed/ loose/ may have been tampered with</t>
  </si>
  <si>
    <t>Wales 2,100 (9.3%) installations and 472 MW (7.9%) installed capacity.</t>
  </si>
  <si>
    <t>Scheme closure at the end of March 2023 led to a higher number of applications (162) that month.</t>
  </si>
  <si>
    <t>The column chart below shows the number of applications accredited each month from April 2022 to March 2023.</t>
  </si>
  <si>
    <t xml:space="preserve">Applications accredited range from a low of 31 in February to a high of 105 in May. The average number of applications accredited each month for the year is 61. </t>
  </si>
  <si>
    <t>Overall, a downward trend can be observed in the number of applications accredited, which can be attributed to the diminishing queue of increasingly complex applications.</t>
  </si>
  <si>
    <t>The highest amount of capacity approved was in SY5 (873.9 MW) and the lowest (aside from SY1 and SY2) was SY12 with 280.8 MW accredited.</t>
  </si>
  <si>
    <t xml:space="preserve">The stacked area chart below shows the proportion of capacity accredited annually by technology type, over the life of the scheme. </t>
  </si>
  <si>
    <t>Solid biomass boilers have consistently contributed the highest proportion of capacity accredited each year (76.0% during the lifetime of the scheme).</t>
  </si>
  <si>
    <t>Space and water heating account of 61.81% of installations; space heating only (19.02%); process heating only (9.03%); space, water and process heating (5.98%);</t>
  </si>
  <si>
    <t>space and process heating (2.52%); water heating only (1.47%); and water and process heating (0.17%).</t>
  </si>
  <si>
    <t>Overall, no significant changes occurred in the split since last year.</t>
  </si>
  <si>
    <t xml:space="preserve">The clustered column chart below shows payments and the associated heat generated under the scheme since launch. </t>
  </si>
  <si>
    <r>
      <t>Both have grown significantly, from around 500,000 m</t>
    </r>
    <r>
      <rPr>
        <i/>
        <vertAlign val="superscript"/>
        <sz val="10"/>
        <color theme="1"/>
        <rFont val="Verdana"/>
        <family val="2"/>
      </rPr>
      <t>3</t>
    </r>
    <r>
      <rPr>
        <i/>
        <sz val="10"/>
        <color theme="1"/>
        <rFont val="Verdana"/>
        <family val="2"/>
      </rPr>
      <t xml:space="preserve"> and £360,000 in SY2 to a peak of almost 418 million m</t>
    </r>
    <r>
      <rPr>
        <i/>
        <vertAlign val="superscript"/>
        <sz val="10"/>
        <color theme="1"/>
        <rFont val="Verdana"/>
        <family val="2"/>
      </rPr>
      <t>3</t>
    </r>
    <r>
      <rPr>
        <i/>
        <sz val="10"/>
        <color theme="1"/>
        <rFont val="Verdana"/>
        <family val="2"/>
      </rPr>
      <t xml:space="preserve"> and £341 million in SY12.</t>
    </r>
  </si>
  <si>
    <t>From SY5 onwards GSHP, biogas, solid biomass CHP and waste plants have also been playing a more significant part, accounting for as high as 49.9% of accredited capacity under the scheme in SY9.</t>
  </si>
  <si>
    <t>Heat Generation (GWh)</t>
  </si>
  <si>
    <t>The largest proportion is ‘None or not specified’ with 10,345 installations and second to this is Oil, accounting for 5,255.</t>
  </si>
  <si>
    <t>Figure 2.4: NDRHI annual and cumulative accredited capacity</t>
  </si>
  <si>
    <t>The bar chart below shows the five most common reasons behind the occurrence of material non-compliance during SY12, as identified through our audit programme.</t>
  </si>
  <si>
    <t>The most common reason is ‘no evidence of sustainable fuel’, identified in 33.8% of instances of material non-compliance.</t>
  </si>
  <si>
    <r>
      <t xml:space="preserve">Collectively, the five most common reasons shown here were listed against 71.5% of material non-compliance cases identified through our audit programme. </t>
    </r>
    <r>
      <rPr>
        <sz val="8"/>
        <color theme="1"/>
        <rFont val="Verdana"/>
        <family val="2"/>
      </rPr>
      <t>    </t>
    </r>
  </si>
  <si>
    <t>Figure 2.9: UK SIC for accredited installations</t>
  </si>
  <si>
    <t>Figure 3.1: NDRHI heat generated and payments made (ex. Biomethane production)</t>
  </si>
  <si>
    <t>Approved Tariff Guarantee applications</t>
  </si>
  <si>
    <t>Approved Tariff Guarantee capacity (MW)</t>
  </si>
  <si>
    <t>Approved Extension applications</t>
  </si>
  <si>
    <t>Approved Extension capacity (MW)</t>
  </si>
  <si>
    <t>Annual accredited capacity (MW)</t>
  </si>
  <si>
    <t xml:space="preserve">The combined column and line chart below shows that the cumulative accredited capacity each year has grown steadily over the lifetime of the scheme. </t>
  </si>
  <si>
    <t>Figure 2.8 System type replaced for all accredited installations</t>
  </si>
  <si>
    <t>Figure 2.3: Applications accredited during SY12 (2022-23)</t>
  </si>
  <si>
    <t>SY1 (2011-12)</t>
  </si>
  <si>
    <t>SY2 (2012-13)</t>
  </si>
  <si>
    <t>SY3 (2013-14)</t>
  </si>
  <si>
    <t>SY4 (2014-15)</t>
  </si>
  <si>
    <t>SY5 (2015-16)</t>
  </si>
  <si>
    <t>SY6 (2016-17)</t>
  </si>
  <si>
    <t>SY7 (2017-18)</t>
  </si>
  <si>
    <t>SY8 (2018-19)</t>
  </si>
  <si>
    <t>SY9 (2019-20)</t>
  </si>
  <si>
    <t>SY10 (2020-21)</t>
  </si>
  <si>
    <t>SY11 (2021-22)</t>
  </si>
  <si>
    <t>SY12 (2022-23)</t>
  </si>
  <si>
    <t>Scheme Year</t>
  </si>
  <si>
    <t>Figure 2.10: UK Standard Industrial Classification (UK SIC) for accredited installations SY12 (2022-23)</t>
  </si>
  <si>
    <t>Scheme Year of payment</t>
  </si>
  <si>
    <t>Figure 4.1: NDRHI statistical audit activity SY12 (2022-23) and SY11 (2021-22)</t>
  </si>
  <si>
    <t>Figure 4.2: NDRHI targeted audit activity SY12 (2022-23) and SY11 (2021-22)</t>
  </si>
  <si>
    <t>Figure 4.3: Five most common reasons for material non-compliance SY12 (2022-23)</t>
  </si>
  <si>
    <t>Figure 4.4: Compliance cases SY12 (2022-23)</t>
  </si>
  <si>
    <t>Figure 4.5: Total debt recovered SY12 (2022-23)</t>
  </si>
  <si>
    <t>Figure 4.4: Compliance cases SY12 (2022-23)*</t>
  </si>
  <si>
    <t>Figure 2.1: Number of applications received, by month in SY11 (2021-22) and SY12 (2022-23)</t>
  </si>
  <si>
    <t>Figure 2.1: Number full of applications received, by month in SY11 (2021-22) and SY12 (2022-23)</t>
  </si>
  <si>
    <t>Cumulative heat generation (GWh)</t>
  </si>
  <si>
    <t>Published alongside the NDRHI 2022-23 (SY12) annual report.</t>
  </si>
  <si>
    <t>On average 46 applications were submitted each month during SY12.</t>
  </si>
  <si>
    <t xml:space="preserve">England 16,260 (71.9%) installations and 4,335 MW (72.5%) installed capacity; Scotland 4,242 (18.8%) installations and 1,172 MW (19.6%) installed capacity; </t>
  </si>
  <si>
    <t>28 November 2011 to 31 March 2012</t>
  </si>
  <si>
    <t>The second and third most common technology types to be approved were solid biomass boilers and air source heat pumps (ASHP), followed by water source heat pumps (WSHP).</t>
  </si>
  <si>
    <t>Total Tariff Guarantee and extension approvals</t>
  </si>
  <si>
    <t>Total capacity approved (MW)</t>
  </si>
  <si>
    <r>
      <t>During SY12, 345 solid biomass boiler, 268 GSHP, 68 ASHP, 20 water source heat pump (WSHP), 14 biogas, 10 biomethane, five solar thermal and two solid biomass CHP installations were accredited.</t>
    </r>
    <r>
      <rPr>
        <sz val="8"/>
        <color theme="1"/>
        <rFont val="Verdana"/>
        <family val="2"/>
      </rPr>
      <t>  </t>
    </r>
  </si>
  <si>
    <t>Capacity - Annual total (MW)</t>
  </si>
  <si>
    <t>% of capacity accredited by technology type each year</t>
  </si>
  <si>
    <t>In this chart, the 'other' category includes water source heat pump, air source heat pump and solar thermal technology types.</t>
  </si>
  <si>
    <t>NOTE: This chart excludes biomethane installations as the do not directly generate heat.</t>
  </si>
  <si>
    <t xml:space="preserve">In SY12, in 399 instances 'no or no specified' information was given, accounting for 54.5% of accreditations. </t>
  </si>
  <si>
    <t>In addition to this, 114 biomass, 89 oil, 50 electric, 36 gas, 20 complex, 18 other and six heat pump-based heating systems were replaced.</t>
  </si>
  <si>
    <t>Both have grown significantly, from around £10,000 and 0.1 GWh in SY1, to a peak of almost £545 million in payments (with 10,724 GWh generation) in SY12,</t>
  </si>
  <si>
    <t>No. of application decisions</t>
  </si>
  <si>
    <t>Figure A1.2: Installed capacity (MW) by region and technology</t>
  </si>
  <si>
    <t>*SIC: Standard Industrial Classification</t>
  </si>
  <si>
    <t xml:space="preserve">Figure 2.9: UK SIC* for accredited installations </t>
  </si>
  <si>
    <t>Figure 2.10: UK SIC* for accredited installations SY12 (2022-23)</t>
  </si>
  <si>
    <t>and over 11,092 GWh generation (with £521 million in payments) in SY10.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</si>
</sst>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8">
    <numFmt numFmtId="44" formatCode="_-&quot;£&quot;* #,##0.00_-;\-&quot;£&quot;* #,##0.00_-;_-&quot;£&quot;* &quot;-&quot;??_-;_-@_-"/>
    <numFmt numFmtId="43" formatCode="_-* #,##0.00_-;\-* #,##0.00_-;_-* &quot;-&quot;??_-;_-@_-"/>
    <numFmt numFmtId="164" formatCode="_(* #,##0.00_);_(* \(#,##0.00\);_(* &quot;-&quot;??_);_(@_)"/>
    <numFmt numFmtId="165" formatCode="&quot;£&quot;#,##0_);[Red]\(&quot;£&quot;#,##0\)"/>
    <numFmt numFmtId="166" formatCode="_(&quot;£&quot;* #,##0.00_);_(&quot;£&quot;* \(#,##0.00\);_(&quot;£&quot;* &quot;-&quot;??_);_(@_)"/>
    <numFmt numFmtId="167" formatCode="0.0%"/>
    <numFmt numFmtId="168" formatCode="&quot;£&quot;#,##0.00"/>
    <numFmt numFmtId="169" formatCode="dd/mm/yy;@"/>
    <numFmt numFmtId="170" formatCode="_-* #,##0_-;\-* #,##0_-;_-* &quot;-&quot;??_-;_-@_-"/>
    <numFmt numFmtId="171" formatCode="#,##0.0"/>
    <numFmt numFmtId="172" formatCode="_(* #,##0.0_);_(* \(#,##0.0\);_(* &quot;-&quot;??_);_(@_)"/>
    <numFmt numFmtId="173" formatCode="_(* #,##0_);_(* \(#,##0\);_(* &quot;-&quot;??_);_(@_)"/>
    <numFmt numFmtId="175" formatCode="0.000%"/>
    <numFmt numFmtId="176" formatCode="0.00000%"/>
    <numFmt numFmtId="177" formatCode="_-* #,##0.00000_-;\-* #,##0.00000_-;_-* &quot;-&quot;??_-;_-@_-"/>
    <numFmt numFmtId="178" formatCode="mmm"/>
    <numFmt numFmtId="179" formatCode="&quot;£&quot;#,##0"/>
    <numFmt numFmtId="180" formatCode="0.0"/>
  </numFmts>
  <fonts count="41">
    <font>
      <sz val="11"/>
      <color theme="1"/>
      <name val="Calibri"/>
      <family val="2"/>
      <scheme val="minor"/>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name val="Arial"/>
      <family val="2"/>
    </font>
    <font>
      <b/>
      <sz val="10"/>
      <name val="Arial"/>
      <family val="2"/>
    </font>
    <font>
      <sz val="11"/>
      <color theme="1"/>
      <name val="Calibri"/>
      <family val="2"/>
      <scheme val="minor"/>
    </font>
    <font>
      <b/>
      <sz val="11"/>
      <color theme="1"/>
      <name val="Calibri"/>
      <family val="2"/>
      <scheme val="minor"/>
    </font>
    <font>
      <b/>
      <sz val="10"/>
      <color rgb="FF008554"/>
      <name val="Verdana"/>
      <family val="2"/>
    </font>
    <font>
      <b/>
      <sz val="10"/>
      <color theme="1"/>
      <name val="Verdana"/>
      <family val="2"/>
    </font>
    <font>
      <sz val="10"/>
      <color theme="1"/>
      <name val="Verdana"/>
      <family val="2"/>
    </font>
    <font>
      <sz val="11"/>
      <name val="CG Omega"/>
      <family val="2"/>
    </font>
    <font>
      <sz val="12"/>
      <color theme="1"/>
      <name val="Arial Narrow"/>
      <family val="2"/>
    </font>
    <font>
      <b/>
      <sz val="14"/>
      <color theme="1"/>
      <name val="Verdana"/>
      <family val="2"/>
    </font>
    <font>
      <b/>
      <sz val="12"/>
      <color theme="1"/>
      <name val="Verdana"/>
      <family val="2"/>
    </font>
    <font>
      <b/>
      <sz val="11"/>
      <color rgb="FFFF0000"/>
      <name val="Verdana"/>
      <family val="2"/>
    </font>
    <font>
      <sz val="11"/>
      <color theme="1"/>
      <name val="Verdana"/>
      <family val="2"/>
    </font>
    <font>
      <u/>
      <sz val="11"/>
      <color theme="10"/>
      <name val="Calibri"/>
      <family val="2"/>
      <scheme val="minor"/>
    </font>
    <font>
      <b/>
      <sz val="10"/>
      <name val="Verdana"/>
      <family val="2"/>
    </font>
    <font>
      <sz val="10"/>
      <name val="Verdana"/>
      <family val="2"/>
    </font>
    <font>
      <sz val="8"/>
      <color theme="1"/>
      <name val="Verdana"/>
      <family val="2"/>
    </font>
    <font>
      <sz val="10"/>
      <color rgb="FF000000"/>
      <name val="Verdana"/>
      <family val="2"/>
    </font>
    <font>
      <b/>
      <sz val="10"/>
      <color rgb="FF000000"/>
      <name val="Verdana"/>
      <family val="2"/>
    </font>
    <font>
      <b/>
      <u/>
      <sz val="10"/>
      <color theme="1"/>
      <name val="Verdana"/>
      <family val="2"/>
    </font>
    <font>
      <u/>
      <sz val="10"/>
      <color theme="10"/>
      <name val="Verdana"/>
      <family val="2"/>
    </font>
    <font>
      <b/>
      <sz val="10"/>
      <color rgb="FFFF0000"/>
      <name val="Verdana"/>
      <family val="2"/>
    </font>
    <font>
      <sz val="10"/>
      <color rgb="FFFF0000"/>
      <name val="Verdana"/>
      <family val="2"/>
    </font>
    <font>
      <sz val="8"/>
      <name val="Calibri"/>
      <family val="2"/>
      <scheme val="minor"/>
    </font>
    <font>
      <b/>
      <sz val="11"/>
      <color theme="1"/>
      <name val="Verdana"/>
      <family val="2"/>
    </font>
    <font>
      <sz val="7"/>
      <color theme="1"/>
      <name val="Segoe UI"/>
      <family val="2"/>
    </font>
    <font>
      <b/>
      <sz val="10"/>
      <color theme="0"/>
      <name val="Verdana"/>
      <family val="2"/>
    </font>
    <font>
      <b/>
      <vertAlign val="superscript"/>
      <sz val="10"/>
      <color theme="0"/>
      <name val="Verdana"/>
      <family val="2"/>
    </font>
    <font>
      <i/>
      <sz val="10"/>
      <color theme="1"/>
      <name val="Verdana"/>
      <family val="2"/>
    </font>
    <font>
      <i/>
      <vertAlign val="superscript"/>
      <sz val="10"/>
      <color theme="1"/>
      <name val="Verdana"/>
      <family val="2"/>
    </font>
    <font>
      <sz val="11"/>
      <color rgb="FF006100"/>
      <name val="Calibri"/>
      <family val="2"/>
      <scheme val="minor"/>
    </font>
    <font>
      <u/>
      <sz val="10"/>
      <color theme="10"/>
      <name val="Arial"/>
      <family val="2"/>
    </font>
    <font>
      <sz val="11"/>
      <color rgb="FFCD1F45"/>
      <name val="Verdana"/>
      <family val="2"/>
    </font>
    <font>
      <sz val="10"/>
      <name val="Arial"/>
      <family val="2"/>
    </font>
    <font>
      <sz val="11"/>
      <color rgb="FFFF0000"/>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D9D9D9"/>
        <bgColor rgb="FF000000"/>
      </patternFill>
    </fill>
    <fill>
      <patternFill patternType="solid">
        <fgColor rgb="FF2363AF"/>
        <bgColor indexed="64"/>
      </patternFill>
    </fill>
    <fill>
      <patternFill patternType="solid">
        <fgColor rgb="FF2363AF"/>
        <bgColor theme="4" tint="0.79998168889431442"/>
      </patternFill>
    </fill>
    <fill>
      <patternFill patternType="solid">
        <fgColor theme="4"/>
        <bgColor theme="4" tint="0.79998168889431442"/>
      </patternFill>
    </fill>
    <fill>
      <patternFill patternType="solid">
        <fgColor rgb="FFFFFFFF"/>
        <bgColor rgb="FF000000"/>
      </patternFill>
    </fill>
    <fill>
      <patternFill patternType="solid">
        <fgColor rgb="FFC6EFCE"/>
      </patternFill>
    </fill>
    <fill>
      <patternFill patternType="solid">
        <fgColor theme="2"/>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s>
  <cellStyleXfs count="82">
    <xf numFmtId="0" fontId="0" fillId="0" borderId="0"/>
    <xf numFmtId="9" fontId="8" fillId="0" borderId="0" applyFont="0" applyFill="0" applyBorder="0" applyAlignment="0" applyProtection="0"/>
    <xf numFmtId="164" fontId="8" fillId="0" borderId="0" applyFont="0" applyFill="0" applyBorder="0" applyAlignment="0" applyProtection="0"/>
    <xf numFmtId="0" fontId="6" fillId="0" borderId="0"/>
    <xf numFmtId="0" fontId="8" fillId="0" borderId="0"/>
    <xf numFmtId="0" fontId="6" fillId="0" borderId="0"/>
    <xf numFmtId="0" fontId="12" fillId="0" borderId="0"/>
    <xf numFmtId="0" fontId="13" fillId="0" borderId="0"/>
    <xf numFmtId="0" fontId="13" fillId="0" borderId="0"/>
    <xf numFmtId="0" fontId="13" fillId="0" borderId="0"/>
    <xf numFmtId="0" fontId="8" fillId="0" borderId="0"/>
    <xf numFmtId="0" fontId="14" fillId="0" borderId="0"/>
    <xf numFmtId="0" fontId="12" fillId="0" borderId="0"/>
    <xf numFmtId="0" fontId="12" fillId="0" borderId="0"/>
    <xf numFmtId="0" fontId="19" fillId="0" borderId="0" applyNumberFormat="0" applyFill="0" applyBorder="0" applyAlignment="0" applyProtection="0"/>
    <xf numFmtId="166" fontId="8" fillId="0" borderId="0" applyFont="0" applyFill="0" applyBorder="0" applyAlignment="0" applyProtection="0"/>
    <xf numFmtId="0" fontId="1" fillId="0" borderId="0"/>
    <xf numFmtId="0" fontId="6" fillId="0" borderId="0"/>
    <xf numFmtId="0" fontId="8" fillId="0" borderId="0"/>
    <xf numFmtId="164" fontId="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0" fontId="36" fillId="9" borderId="0" applyNumberFormat="0" applyBorder="0" applyAlignment="0" applyProtection="0"/>
    <xf numFmtId="0" fontId="6" fillId="0" borderId="0"/>
    <xf numFmtId="0" fontId="37" fillId="0" borderId="0" applyNumberFormat="0" applyFill="0" applyBorder="0" applyAlignment="0" applyProtection="0"/>
    <xf numFmtId="0" fontId="6" fillId="0" borderId="0"/>
    <xf numFmtId="0" fontId="8" fillId="0" borderId="0"/>
    <xf numFmtId="9" fontId="1"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0" fontId="39" fillId="0" borderId="0"/>
    <xf numFmtId="43" fontId="8"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 fillId="0" borderId="0"/>
    <xf numFmtId="0" fontId="8" fillId="0" borderId="0"/>
    <xf numFmtId="43" fontId="8"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8" fillId="0" borderId="0"/>
    <xf numFmtId="9" fontId="1" fillId="0" borderId="0" applyFont="0" applyFill="0" applyBorder="0" applyAlignment="0" applyProtection="0"/>
    <xf numFmtId="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 fillId="0" borderId="0"/>
    <xf numFmtId="0" fontId="8" fillId="0" borderId="0"/>
    <xf numFmtId="43" fontId="8"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8" fillId="0" borderId="0"/>
    <xf numFmtId="9"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8" fillId="0" borderId="0"/>
    <xf numFmtId="43" fontId="8"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8" fillId="0" borderId="0"/>
    <xf numFmtId="43" fontId="6" fillId="0" borderId="0" applyFont="0" applyFill="0" applyBorder="0" applyAlignment="0" applyProtection="0"/>
    <xf numFmtId="43" fontId="6" fillId="0" borderId="0" applyFont="0" applyFill="0" applyBorder="0" applyAlignment="0" applyProtection="0"/>
    <xf numFmtId="0" fontId="8" fillId="0" borderId="0"/>
    <xf numFmtId="43" fontId="8"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8" fillId="0" borderId="0"/>
    <xf numFmtId="43" fontId="6" fillId="0" borderId="0" applyFont="0" applyFill="0" applyBorder="0" applyAlignment="0" applyProtection="0"/>
    <xf numFmtId="43" fontId="6" fillId="0" borderId="0" applyFont="0" applyFill="0" applyBorder="0" applyAlignment="0" applyProtection="0"/>
    <xf numFmtId="0" fontId="8" fillId="0" borderId="0"/>
    <xf numFmtId="43" fontId="8"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8" fillId="0" borderId="0"/>
    <xf numFmtId="43" fontId="6" fillId="0" borderId="0" applyFont="0" applyFill="0" applyBorder="0" applyAlignment="0" applyProtection="0"/>
    <xf numFmtId="43" fontId="6" fillId="0" borderId="0" applyFont="0" applyFill="0" applyBorder="0" applyAlignment="0" applyProtection="0"/>
    <xf numFmtId="9" fontId="8" fillId="0" borderId="0" applyFont="0" applyFill="0" applyBorder="0" applyAlignment="0" applyProtection="0"/>
    <xf numFmtId="0" fontId="1" fillId="0" borderId="0"/>
    <xf numFmtId="0" fontId="1" fillId="0" borderId="0"/>
    <xf numFmtId="44" fontId="8" fillId="0" borderId="0" applyFont="0" applyFill="0" applyBorder="0" applyAlignment="0" applyProtection="0"/>
    <xf numFmtId="43" fontId="6" fillId="0" borderId="0" applyFont="0" applyFill="0" applyBorder="0" applyAlignment="0" applyProtection="0"/>
  </cellStyleXfs>
  <cellXfs count="337">
    <xf numFmtId="0" fontId="0" fillId="0" borderId="0" xfId="0"/>
    <xf numFmtId="0" fontId="7" fillId="0" borderId="0" xfId="0" applyFont="1"/>
    <xf numFmtId="10" fontId="0" fillId="0" borderId="0" xfId="1" applyNumberFormat="1" applyFont="1"/>
    <xf numFmtId="0" fontId="10" fillId="0" borderId="0" xfId="0" applyFont="1" applyAlignment="1">
      <alignment vertical="center"/>
    </xf>
    <xf numFmtId="0" fontId="9" fillId="0" borderId="0" xfId="0" applyFont="1"/>
    <xf numFmtId="0" fontId="11" fillId="0" borderId="0" xfId="0" applyFont="1" applyAlignment="1">
      <alignment vertical="center"/>
    </xf>
    <xf numFmtId="0" fontId="15" fillId="2" borderId="0" xfId="12" applyFont="1" applyFill="1" applyAlignment="1"/>
    <xf numFmtId="0" fontId="0" fillId="0" borderId="0" xfId="0"/>
    <xf numFmtId="0" fontId="15" fillId="2" borderId="0" xfId="12" applyFont="1" applyFill="1" applyAlignment="1">
      <alignment horizontal="left"/>
    </xf>
    <xf numFmtId="0" fontId="16" fillId="0" borderId="0" xfId="0" applyFont="1" applyAlignment="1">
      <alignment vertical="center"/>
    </xf>
    <xf numFmtId="0" fontId="17" fillId="0" borderId="0" xfId="0" applyFont="1" applyAlignment="1"/>
    <xf numFmtId="0" fontId="17" fillId="0" borderId="0" xfId="0" applyFont="1"/>
    <xf numFmtId="0" fontId="18" fillId="0" borderId="0" xfId="0" applyFont="1"/>
    <xf numFmtId="0" fontId="18" fillId="0" borderId="0" xfId="0" applyFont="1" applyAlignment="1">
      <alignment wrapText="1"/>
    </xf>
    <xf numFmtId="0" fontId="16" fillId="2" borderId="0" xfId="12" applyFont="1" applyFill="1" applyAlignment="1">
      <alignment horizontal="left"/>
    </xf>
    <xf numFmtId="167" fontId="0" fillId="0" borderId="0" xfId="0" applyNumberFormat="1"/>
    <xf numFmtId="0" fontId="6" fillId="0" borderId="0" xfId="0" applyFont="1"/>
    <xf numFmtId="10" fontId="6" fillId="0" borderId="0" xfId="0" applyNumberFormat="1" applyFont="1"/>
    <xf numFmtId="10" fontId="0" fillId="0" borderId="0" xfId="0" applyNumberFormat="1"/>
    <xf numFmtId="0" fontId="11" fillId="0" borderId="0" xfId="0" applyFont="1"/>
    <xf numFmtId="0" fontId="20" fillId="0" borderId="0" xfId="0" applyFont="1"/>
    <xf numFmtId="168" fontId="21" fillId="0" borderId="0" xfId="0" applyNumberFormat="1" applyFont="1"/>
    <xf numFmtId="0" fontId="21" fillId="0" borderId="0" xfId="0" applyFont="1"/>
    <xf numFmtId="0" fontId="21" fillId="0" borderId="0" xfId="0" applyFont="1" applyAlignment="1">
      <alignment horizontal="right"/>
    </xf>
    <xf numFmtId="3" fontId="21" fillId="0" borderId="0" xfId="0" applyNumberFormat="1" applyFont="1"/>
    <xf numFmtId="0" fontId="22" fillId="0" borderId="0" xfId="0" applyFont="1" applyAlignment="1">
      <alignment vertical="center"/>
    </xf>
    <xf numFmtId="0" fontId="12" fillId="0" borderId="0" xfId="0" applyFont="1"/>
    <xf numFmtId="170" fontId="0" fillId="0" borderId="0" xfId="0" applyNumberFormat="1"/>
    <xf numFmtId="0" fontId="25" fillId="0" borderId="0" xfId="0" applyFont="1"/>
    <xf numFmtId="0" fontId="26" fillId="0" borderId="0" xfId="14" applyFont="1"/>
    <xf numFmtId="0" fontId="18" fillId="2" borderId="0" xfId="12" applyFont="1" applyFill="1" applyAlignment="1">
      <alignment horizontal="center"/>
    </xf>
    <xf numFmtId="0" fontId="27" fillId="0" borderId="0" xfId="0" applyFont="1"/>
    <xf numFmtId="0" fontId="28" fillId="0" borderId="0" xfId="0" applyFont="1"/>
    <xf numFmtId="170" fontId="27" fillId="2" borderId="0" xfId="2" applyNumberFormat="1" applyFont="1" applyFill="1" applyBorder="1" applyAlignment="1">
      <alignment horizontal="left" vertical="center"/>
    </xf>
    <xf numFmtId="0" fontId="11" fillId="2" borderId="1" xfId="13" applyFont="1" applyFill="1" applyBorder="1"/>
    <xf numFmtId="0" fontId="5" fillId="2" borderId="1" xfId="13" applyFont="1" applyFill="1" applyBorder="1" applyAlignment="1"/>
    <xf numFmtId="14" fontId="5" fillId="2" borderId="1" xfId="13" applyNumberFormat="1" applyFont="1" applyFill="1" applyBorder="1" applyAlignment="1">
      <alignment horizontal="left"/>
    </xf>
    <xf numFmtId="0" fontId="5" fillId="2" borderId="1" xfId="13" applyFont="1" applyFill="1" applyBorder="1"/>
    <xf numFmtId="0" fontId="5" fillId="2" borderId="1" xfId="13" applyFont="1" applyFill="1" applyBorder="1" applyAlignment="1">
      <alignment wrapText="1"/>
    </xf>
    <xf numFmtId="0" fontId="18" fillId="0" borderId="0" xfId="0" applyFont="1" applyAlignment="1">
      <alignment horizontal="center" vertical="center"/>
    </xf>
    <xf numFmtId="0" fontId="18" fillId="0" borderId="0" xfId="0" applyFont="1" applyAlignment="1">
      <alignment horizontal="right" wrapText="1"/>
    </xf>
    <xf numFmtId="0" fontId="18" fillId="0" borderId="0" xfId="0" applyFont="1" applyAlignment="1">
      <alignment horizontal="right"/>
    </xf>
    <xf numFmtId="0" fontId="17" fillId="0" borderId="0" xfId="0" applyFont="1" applyAlignment="1">
      <alignment horizontal="right"/>
    </xf>
    <xf numFmtId="0" fontId="0" fillId="0" borderId="0" xfId="0" applyFill="1"/>
    <xf numFmtId="164" fontId="0" fillId="0" borderId="0" xfId="2" applyFont="1"/>
    <xf numFmtId="0" fontId="23" fillId="0" borderId="0" xfId="0" applyFont="1" applyAlignment="1">
      <alignment horizontal="left"/>
    </xf>
    <xf numFmtId="0" fontId="16" fillId="0" borderId="0" xfId="0" applyFont="1" applyFill="1" applyAlignment="1">
      <alignment vertical="center"/>
    </xf>
    <xf numFmtId="0" fontId="18" fillId="0" borderId="0" xfId="0" applyFont="1" applyFill="1"/>
    <xf numFmtId="0" fontId="5" fillId="0" borderId="0" xfId="0" applyFont="1"/>
    <xf numFmtId="175" fontId="0" fillId="0" borderId="0" xfId="1" applyNumberFormat="1" applyFont="1"/>
    <xf numFmtId="176" fontId="0" fillId="0" borderId="0" xfId="1" applyNumberFormat="1" applyFont="1"/>
    <xf numFmtId="17" fontId="18" fillId="0" borderId="0" xfId="0" applyNumberFormat="1" applyFont="1"/>
    <xf numFmtId="170" fontId="18" fillId="0" borderId="0" xfId="0" applyNumberFormat="1" applyFont="1"/>
    <xf numFmtId="167" fontId="18" fillId="0" borderId="0" xfId="0" applyNumberFormat="1" applyFont="1"/>
    <xf numFmtId="10" fontId="18" fillId="0" borderId="0" xfId="0" applyNumberFormat="1" applyFont="1"/>
    <xf numFmtId="0" fontId="30" fillId="0" borderId="0" xfId="0" applyFont="1"/>
    <xf numFmtId="177" fontId="18" fillId="0" borderId="0" xfId="0" applyNumberFormat="1" applyFont="1"/>
    <xf numFmtId="175" fontId="18" fillId="0" borderId="0" xfId="1" applyNumberFormat="1" applyFont="1"/>
    <xf numFmtId="0" fontId="31" fillId="0" borderId="0" xfId="0" applyFont="1" applyAlignment="1">
      <alignment vertical="center"/>
    </xf>
    <xf numFmtId="0" fontId="31" fillId="0" borderId="0" xfId="0" applyFont="1" applyAlignment="1">
      <alignment horizontal="right" vertical="center" wrapText="1"/>
    </xf>
    <xf numFmtId="0" fontId="31" fillId="0" borderId="0" xfId="0" applyFont="1" applyAlignment="1">
      <alignment vertical="center" wrapText="1"/>
    </xf>
    <xf numFmtId="0" fontId="27" fillId="0" borderId="0" xfId="0" applyFont="1" applyFill="1"/>
    <xf numFmtId="0" fontId="30" fillId="0" borderId="0" xfId="0" applyFont="1" applyFill="1"/>
    <xf numFmtId="166" fontId="0" fillId="0" borderId="0" xfId="15" applyFont="1"/>
    <xf numFmtId="3" fontId="18" fillId="0" borderId="0" xfId="0" applyNumberFormat="1" applyFont="1" applyFill="1"/>
    <xf numFmtId="0" fontId="4" fillId="0" borderId="0" xfId="0" applyFont="1" applyAlignment="1">
      <alignment vertical="center"/>
    </xf>
    <xf numFmtId="0" fontId="3" fillId="0" borderId="0" xfId="0" applyFont="1"/>
    <xf numFmtId="17" fontId="11" fillId="0" borderId="1" xfId="0" applyNumberFormat="1" applyFont="1" applyBorder="1"/>
    <xf numFmtId="10" fontId="11" fillId="0" borderId="1" xfId="0" applyNumberFormat="1" applyFont="1" applyBorder="1"/>
    <xf numFmtId="0" fontId="0" fillId="2" borderId="0" xfId="0" applyFill="1"/>
    <xf numFmtId="0" fontId="0" fillId="0" borderId="0" xfId="0" applyAlignment="1">
      <alignment horizontal="left"/>
    </xf>
    <xf numFmtId="0" fontId="0" fillId="2" borderId="0" xfId="0" applyFill="1" applyBorder="1"/>
    <xf numFmtId="0" fontId="11" fillId="2" borderId="0" xfId="0" applyFont="1" applyFill="1"/>
    <xf numFmtId="0" fontId="2" fillId="0" borderId="0" xfId="0" applyFont="1"/>
    <xf numFmtId="170" fontId="3" fillId="0" borderId="1" xfId="2" applyNumberFormat="1" applyFont="1" applyFill="1" applyBorder="1" applyAlignment="1">
      <alignment horizontal="right" vertical="center"/>
    </xf>
    <xf numFmtId="0" fontId="21" fillId="0" borderId="1" xfId="0" applyFont="1" applyBorder="1" applyAlignment="1">
      <alignment horizontal="left" vertical="center" wrapText="1"/>
    </xf>
    <xf numFmtId="49" fontId="21" fillId="0" borderId="1" xfId="0" applyNumberFormat="1" applyFont="1" applyBorder="1" applyAlignment="1">
      <alignment horizontal="left" vertical="center" wrapText="1"/>
    </xf>
    <xf numFmtId="49" fontId="20" fillId="0" borderId="1" xfId="0" applyNumberFormat="1" applyFont="1" applyBorder="1" applyAlignment="1">
      <alignment horizontal="left" vertical="center"/>
    </xf>
    <xf numFmtId="0" fontId="20" fillId="0" borderId="1" xfId="0" applyFont="1" applyBorder="1" applyAlignment="1">
      <alignment horizontal="left" vertical="center" wrapText="1"/>
    </xf>
    <xf numFmtId="0" fontId="11" fillId="2" borderId="1" xfId="0" applyFont="1" applyFill="1" applyBorder="1" applyAlignment="1">
      <alignment horizontal="left" vertical="center"/>
    </xf>
    <xf numFmtId="169" fontId="11" fillId="2" borderId="1" xfId="0" applyNumberFormat="1" applyFont="1" applyFill="1" applyBorder="1" applyAlignment="1">
      <alignment horizontal="left" vertical="center"/>
    </xf>
    <xf numFmtId="0" fontId="0" fillId="0" borderId="0" xfId="0" applyBorder="1"/>
    <xf numFmtId="0" fontId="11" fillId="2" borderId="1" xfId="2" applyNumberFormat="1" applyFont="1" applyFill="1" applyBorder="1" applyAlignment="1">
      <alignment horizontal="left" vertical="center"/>
    </xf>
    <xf numFmtId="3" fontId="3" fillId="2" borderId="1" xfId="2" applyNumberFormat="1" applyFont="1" applyFill="1" applyBorder="1" applyAlignment="1">
      <alignment horizontal="right" vertical="center"/>
    </xf>
    <xf numFmtId="4" fontId="3" fillId="2" borderId="1" xfId="2" applyNumberFormat="1" applyFont="1" applyFill="1" applyBorder="1" applyAlignment="1">
      <alignment horizontal="right" vertical="center"/>
    </xf>
    <xf numFmtId="3" fontId="11" fillId="0" borderId="1" xfId="2" applyNumberFormat="1" applyFont="1" applyBorder="1" applyAlignment="1">
      <alignment horizontal="right" vertical="center"/>
    </xf>
    <xf numFmtId="4" fontId="11" fillId="0" borderId="1" xfId="2" applyNumberFormat="1" applyFont="1" applyBorder="1" applyAlignment="1">
      <alignment horizontal="right" vertical="center"/>
    </xf>
    <xf numFmtId="4" fontId="11" fillId="3" borderId="1" xfId="2" applyNumberFormat="1" applyFont="1" applyFill="1" applyBorder="1" applyAlignment="1">
      <alignment horizontal="right" vertical="center"/>
    </xf>
    <xf numFmtId="3" fontId="12" fillId="2" borderId="1" xfId="2" applyNumberFormat="1" applyFont="1" applyFill="1" applyBorder="1" applyAlignment="1">
      <alignment horizontal="right" vertical="center"/>
    </xf>
    <xf numFmtId="10" fontId="12" fillId="2" borderId="1" xfId="1" applyNumberFormat="1" applyFont="1" applyFill="1" applyBorder="1" applyAlignment="1">
      <alignment horizontal="right" vertical="center"/>
    </xf>
    <xf numFmtId="0" fontId="11" fillId="2" borderId="1" xfId="2" applyNumberFormat="1" applyFont="1" applyFill="1" applyBorder="1" applyAlignment="1">
      <alignment horizontal="left" vertical="center" wrapText="1"/>
    </xf>
    <xf numFmtId="3" fontId="11" fillId="2" borderId="1" xfId="2" applyNumberFormat="1" applyFont="1" applyFill="1" applyBorder="1" applyAlignment="1">
      <alignment horizontal="right" vertical="center"/>
    </xf>
    <xf numFmtId="9" fontId="11" fillId="2" borderId="1" xfId="1" applyNumberFormat="1" applyFont="1" applyFill="1" applyBorder="1" applyAlignment="1">
      <alignment horizontal="right" vertical="center"/>
    </xf>
    <xf numFmtId="0" fontId="24" fillId="0" borderId="1" xfId="0" applyFont="1" applyFill="1" applyBorder="1" applyAlignment="1">
      <alignment horizontal="left" vertical="center" wrapText="1"/>
    </xf>
    <xf numFmtId="0" fontId="24" fillId="0" borderId="1" xfId="0" applyFont="1" applyFill="1" applyBorder="1" applyAlignment="1">
      <alignment horizontal="left" vertical="top"/>
    </xf>
    <xf numFmtId="0" fontId="24" fillId="0" borderId="1" xfId="0" applyFont="1" applyFill="1" applyBorder="1" applyAlignment="1">
      <alignment horizontal="left"/>
    </xf>
    <xf numFmtId="167" fontId="12" fillId="0" borderId="1" xfId="0" applyNumberFormat="1" applyFont="1" applyBorder="1" applyAlignment="1">
      <alignment horizontal="right"/>
    </xf>
    <xf numFmtId="167" fontId="12" fillId="0" borderId="1" xfId="1" applyNumberFormat="1" applyFont="1" applyBorder="1" applyAlignment="1">
      <alignment horizontal="right"/>
    </xf>
    <xf numFmtId="0" fontId="11" fillId="0" borderId="1" xfId="0" applyFont="1" applyFill="1" applyBorder="1" applyAlignment="1">
      <alignment horizontal="left"/>
    </xf>
    <xf numFmtId="9" fontId="11" fillId="0" borderId="1" xfId="0" applyNumberFormat="1" applyFont="1" applyFill="1" applyBorder="1" applyAlignment="1">
      <alignment horizontal="right"/>
    </xf>
    <xf numFmtId="9" fontId="11" fillId="0" borderId="1" xfId="1" applyNumberFormat="1" applyFont="1" applyBorder="1" applyAlignment="1">
      <alignment horizontal="right"/>
    </xf>
    <xf numFmtId="171" fontId="12" fillId="0" borderId="1" xfId="0" applyNumberFormat="1" applyFont="1" applyBorder="1" applyAlignment="1">
      <alignment horizontal="right" vertical="center"/>
    </xf>
    <xf numFmtId="179" fontId="12" fillId="0" borderId="1" xfId="0" applyNumberFormat="1" applyFont="1" applyBorder="1" applyAlignment="1">
      <alignment horizontal="right" vertical="center"/>
    </xf>
    <xf numFmtId="3" fontId="12" fillId="0" borderId="1" xfId="0" applyNumberFormat="1" applyFont="1" applyBorder="1" applyAlignment="1">
      <alignment horizontal="right" vertical="center"/>
    </xf>
    <xf numFmtId="0" fontId="20" fillId="0" borderId="1" xfId="0" applyFont="1" applyBorder="1" applyAlignment="1">
      <alignment horizontal="left" vertical="center"/>
    </xf>
    <xf numFmtId="3" fontId="11" fillId="0" borderId="1" xfId="0" applyNumberFormat="1" applyFont="1" applyBorder="1" applyAlignment="1">
      <alignment horizontal="right" vertical="center"/>
    </xf>
    <xf numFmtId="0" fontId="11" fillId="3" borderId="1" xfId="0" applyFont="1" applyFill="1" applyBorder="1" applyAlignment="1">
      <alignment horizontal="right" vertical="center"/>
    </xf>
    <xf numFmtId="0" fontId="12" fillId="3" borderId="1" xfId="0" applyFont="1" applyFill="1" applyBorder="1" applyAlignment="1">
      <alignment horizontal="right" vertical="center"/>
    </xf>
    <xf numFmtId="3" fontId="21" fillId="0" borderId="1" xfId="0" applyNumberFormat="1" applyFont="1" applyBorder="1" applyAlignment="1">
      <alignment horizontal="right" vertical="center"/>
    </xf>
    <xf numFmtId="179" fontId="21" fillId="0" borderId="1" xfId="0" applyNumberFormat="1" applyFont="1" applyBorder="1" applyAlignment="1">
      <alignment horizontal="right" vertical="center"/>
    </xf>
    <xf numFmtId="3" fontId="20" fillId="0" borderId="1" xfId="0" applyNumberFormat="1" applyFont="1" applyBorder="1" applyAlignment="1">
      <alignment horizontal="right" vertical="center"/>
    </xf>
    <xf numFmtId="0" fontId="20" fillId="4" borderId="1" xfId="0" applyFont="1" applyFill="1" applyBorder="1" applyAlignment="1">
      <alignment horizontal="right" vertical="center"/>
    </xf>
    <xf numFmtId="179" fontId="20" fillId="0" borderId="1" xfId="0" applyNumberFormat="1" applyFont="1" applyBorder="1" applyAlignment="1">
      <alignment horizontal="right" vertical="center"/>
    </xf>
    <xf numFmtId="179" fontId="21" fillId="4" borderId="1" xfId="0" applyNumberFormat="1" applyFont="1" applyFill="1" applyBorder="1" applyAlignment="1">
      <alignment horizontal="right" vertical="center"/>
    </xf>
    <xf numFmtId="0" fontId="11" fillId="0" borderId="1" xfId="0" applyFont="1" applyBorder="1" applyAlignment="1">
      <alignment horizontal="left" vertical="center"/>
    </xf>
    <xf numFmtId="0" fontId="24" fillId="0" borderId="1" xfId="0" applyFont="1" applyBorder="1" applyAlignment="1">
      <alignment horizontal="left" vertical="center" wrapText="1"/>
    </xf>
    <xf numFmtId="167" fontId="23" fillId="0" borderId="1" xfId="0" applyNumberFormat="1" applyFont="1" applyBorder="1" applyAlignment="1">
      <alignment horizontal="right" vertical="center"/>
    </xf>
    <xf numFmtId="3" fontId="23" fillId="0" borderId="1" xfId="0" applyNumberFormat="1" applyFont="1" applyBorder="1" applyAlignment="1">
      <alignment horizontal="right" vertical="center"/>
    </xf>
    <xf numFmtId="0" fontId="11" fillId="2" borderId="1" xfId="0" applyFont="1" applyFill="1" applyBorder="1"/>
    <xf numFmtId="0" fontId="1" fillId="2" borderId="1" xfId="13" applyFont="1" applyFill="1" applyBorder="1" applyAlignment="1">
      <alignment horizontal="left"/>
    </xf>
    <xf numFmtId="0" fontId="19" fillId="0" borderId="0" xfId="14"/>
    <xf numFmtId="0" fontId="1" fillId="0" borderId="0" xfId="0" applyFont="1"/>
    <xf numFmtId="0" fontId="26" fillId="0" borderId="0" xfId="14" applyFont="1" applyFill="1"/>
    <xf numFmtId="0" fontId="20" fillId="0" borderId="0" xfId="14" applyFont="1" applyFill="1"/>
    <xf numFmtId="0" fontId="11" fillId="2" borderId="0" xfId="0" applyFont="1" applyFill="1" applyAlignment="1">
      <alignment vertical="center"/>
    </xf>
    <xf numFmtId="0" fontId="18" fillId="2" borderId="0" xfId="0" applyFont="1" applyFill="1"/>
    <xf numFmtId="0" fontId="16" fillId="2" borderId="0" xfId="0" applyFont="1" applyFill="1" applyAlignment="1">
      <alignment horizontal="left" vertical="center"/>
    </xf>
    <xf numFmtId="0" fontId="18" fillId="2" borderId="0" xfId="0" applyFont="1" applyFill="1" applyAlignment="1">
      <alignment horizontal="left"/>
    </xf>
    <xf numFmtId="0" fontId="22" fillId="2" borderId="0" xfId="0" applyFont="1" applyFill="1" applyAlignment="1">
      <alignment vertical="center"/>
    </xf>
    <xf numFmtId="0" fontId="4" fillId="2" borderId="0" xfId="0" applyFont="1" applyFill="1" applyAlignment="1">
      <alignment vertical="center"/>
    </xf>
    <xf numFmtId="0" fontId="26" fillId="2" borderId="0" xfId="14" applyFont="1" applyFill="1"/>
    <xf numFmtId="0" fontId="5" fillId="2" borderId="0" xfId="0" applyFont="1" applyFill="1"/>
    <xf numFmtId="0" fontId="23" fillId="0" borderId="0" xfId="0" applyFont="1" applyAlignment="1">
      <alignment horizontal="left" vertical="top"/>
    </xf>
    <xf numFmtId="0" fontId="1" fillId="0" borderId="1" xfId="0" applyFont="1" applyBorder="1" applyAlignment="1">
      <alignment horizontal="center"/>
    </xf>
    <xf numFmtId="0" fontId="1" fillId="0" borderId="1" xfId="0" applyFont="1" applyBorder="1" applyAlignment="1">
      <alignment horizontal="center" vertical="center"/>
    </xf>
    <xf numFmtId="0" fontId="16" fillId="2" borderId="0" xfId="0" applyFont="1" applyFill="1"/>
    <xf numFmtId="0" fontId="32" fillId="5" borderId="1" xfId="0" applyFont="1" applyFill="1" applyBorder="1" applyAlignment="1">
      <alignment horizontal="center"/>
    </xf>
    <xf numFmtId="0" fontId="32" fillId="5" borderId="1" xfId="0" applyFont="1" applyFill="1" applyBorder="1" applyAlignment="1">
      <alignment horizontal="left" vertical="center"/>
    </xf>
    <xf numFmtId="0" fontId="32" fillId="5" borderId="1" xfId="0" applyFont="1" applyFill="1" applyBorder="1" applyAlignment="1">
      <alignment horizontal="right" vertical="center" wrapText="1"/>
    </xf>
    <xf numFmtId="0" fontId="32" fillId="5" borderId="1" xfId="0" applyFont="1" applyFill="1" applyBorder="1" applyAlignment="1">
      <alignment horizontal="left" vertical="center" wrapText="1"/>
    </xf>
    <xf numFmtId="0" fontId="32" fillId="5" borderId="1" xfId="0" applyNumberFormat="1" applyFont="1" applyFill="1" applyBorder="1" applyAlignment="1">
      <alignment horizontal="left" vertical="center" wrapText="1"/>
    </xf>
    <xf numFmtId="0" fontId="32" fillId="6" borderId="1" xfId="0" applyNumberFormat="1" applyFont="1" applyFill="1" applyBorder="1" applyAlignment="1">
      <alignment horizontal="left" vertical="center" wrapText="1"/>
    </xf>
    <xf numFmtId="0" fontId="32" fillId="6" borderId="1" xfId="0" applyFont="1" applyFill="1" applyBorder="1" applyAlignment="1">
      <alignment horizontal="right" vertical="center" wrapText="1"/>
    </xf>
    <xf numFmtId="178" fontId="11" fillId="2" borderId="1" xfId="0" applyNumberFormat="1" applyFont="1" applyFill="1" applyBorder="1" applyAlignment="1">
      <alignment horizontal="left" vertical="center"/>
    </xf>
    <xf numFmtId="0" fontId="11" fillId="2" borderId="2" xfId="2" applyNumberFormat="1" applyFont="1" applyFill="1" applyBorder="1" applyAlignment="1">
      <alignment horizontal="left" vertical="center" wrapText="1"/>
    </xf>
    <xf numFmtId="17" fontId="20" fillId="0" borderId="1" xfId="0" applyNumberFormat="1" applyFont="1" applyFill="1" applyBorder="1" applyAlignment="1">
      <alignment horizontal="left" vertical="center" wrapText="1"/>
    </xf>
    <xf numFmtId="0" fontId="32" fillId="7" borderId="1" xfId="0" applyFont="1" applyFill="1" applyBorder="1" applyAlignment="1">
      <alignment horizontal="left" vertical="center" wrapText="1"/>
    </xf>
    <xf numFmtId="0" fontId="32" fillId="7" borderId="1" xfId="0" applyFont="1" applyFill="1" applyBorder="1" applyAlignment="1">
      <alignment horizontal="right" vertical="center" wrapText="1"/>
    </xf>
    <xf numFmtId="0" fontId="32" fillId="6" borderId="1" xfId="0" applyFont="1" applyFill="1" applyBorder="1" applyAlignment="1">
      <alignment horizontal="left" vertical="center" wrapText="1"/>
    </xf>
    <xf numFmtId="0" fontId="32" fillId="6" borderId="1" xfId="0" applyFont="1" applyFill="1" applyBorder="1" applyAlignment="1">
      <alignment horizontal="left" vertical="center"/>
    </xf>
    <xf numFmtId="0" fontId="11" fillId="0" borderId="1" xfId="0" applyFont="1" applyBorder="1" applyAlignment="1">
      <alignment horizontal="left"/>
    </xf>
    <xf numFmtId="0" fontId="32" fillId="5" borderId="1" xfId="0" applyFont="1" applyFill="1" applyBorder="1" applyAlignment="1">
      <alignment horizontal="right" vertical="center"/>
    </xf>
    <xf numFmtId="0" fontId="23" fillId="0" borderId="1" xfId="0" applyFont="1" applyFill="1" applyBorder="1" applyAlignment="1">
      <alignment horizontal="right" vertical="center" wrapText="1"/>
    </xf>
    <xf numFmtId="167" fontId="23" fillId="0" borderId="1" xfId="0" applyNumberFormat="1" applyFont="1" applyFill="1" applyBorder="1" applyAlignment="1">
      <alignment horizontal="right" vertical="center" wrapText="1"/>
    </xf>
    <xf numFmtId="0" fontId="24" fillId="2" borderId="1" xfId="0" applyFont="1" applyFill="1" applyBorder="1" applyAlignment="1">
      <alignment horizontal="left" vertical="center" wrapText="1"/>
    </xf>
    <xf numFmtId="0" fontId="24" fillId="0" borderId="1" xfId="0" applyFont="1" applyBorder="1" applyAlignment="1">
      <alignment horizontal="left" vertical="center"/>
    </xf>
    <xf numFmtId="0" fontId="24" fillId="0" borderId="1" xfId="0" applyFont="1" applyBorder="1" applyAlignment="1">
      <alignment vertical="center"/>
    </xf>
    <xf numFmtId="0" fontId="32" fillId="5" borderId="1" xfId="0" applyFont="1" applyFill="1" applyBorder="1" applyAlignment="1">
      <alignment vertical="center"/>
    </xf>
    <xf numFmtId="0" fontId="26" fillId="2" borderId="0" xfId="14" applyFont="1" applyFill="1" applyBorder="1"/>
    <xf numFmtId="0" fontId="1" fillId="0" borderId="1" xfId="0" applyFont="1" applyBorder="1"/>
    <xf numFmtId="0" fontId="1" fillId="2" borderId="1" xfId="0" applyFont="1" applyFill="1" applyBorder="1"/>
    <xf numFmtId="0" fontId="1" fillId="2" borderId="0" xfId="0" applyFont="1" applyFill="1"/>
    <xf numFmtId="3" fontId="5" fillId="2" borderId="1" xfId="0" applyNumberFormat="1" applyFont="1" applyFill="1" applyBorder="1" applyAlignment="1">
      <alignment horizontal="right" vertical="center"/>
    </xf>
    <xf numFmtId="0" fontId="5" fillId="2" borderId="1" xfId="0" applyFont="1" applyFill="1" applyBorder="1" applyAlignment="1">
      <alignment horizontal="right" vertical="center"/>
    </xf>
    <xf numFmtId="3" fontId="11" fillId="2" borderId="1" xfId="0" applyNumberFormat="1" applyFont="1" applyFill="1" applyBorder="1" applyAlignment="1">
      <alignment horizontal="right" vertical="center"/>
    </xf>
    <xf numFmtId="3" fontId="12" fillId="2" borderId="1" xfId="1" applyNumberFormat="1" applyFont="1" applyFill="1" applyBorder="1" applyAlignment="1">
      <alignment horizontal="right" vertical="center"/>
    </xf>
    <xf numFmtId="3" fontId="11" fillId="2" borderId="1" xfId="1" applyNumberFormat="1" applyFont="1" applyFill="1" applyBorder="1" applyAlignment="1">
      <alignment horizontal="right" vertical="center"/>
    </xf>
    <xf numFmtId="0" fontId="0" fillId="0" borderId="0" xfId="0" applyAlignment="1">
      <alignment wrapText="1"/>
    </xf>
    <xf numFmtId="0" fontId="23" fillId="0" borderId="1" xfId="0" applyFont="1" applyFill="1" applyBorder="1" applyAlignment="1">
      <alignment horizontal="right" vertical="center"/>
    </xf>
    <xf numFmtId="167" fontId="23" fillId="0" borderId="1" xfId="0" applyNumberFormat="1" applyFont="1" applyFill="1" applyBorder="1" applyAlignment="1">
      <alignment horizontal="right" vertical="center"/>
    </xf>
    <xf numFmtId="0" fontId="24" fillId="0" borderId="1" xfId="0" applyFont="1" applyFill="1" applyBorder="1" applyAlignment="1">
      <alignment horizontal="right" vertical="center"/>
    </xf>
    <xf numFmtId="9" fontId="24" fillId="0" borderId="1" xfId="0" applyNumberFormat="1" applyFont="1" applyFill="1" applyBorder="1" applyAlignment="1">
      <alignment horizontal="right" vertical="center"/>
    </xf>
    <xf numFmtId="170" fontId="18" fillId="0" borderId="0" xfId="0" applyNumberFormat="1" applyFont="1" applyAlignment="1">
      <alignment horizontal="right"/>
    </xf>
    <xf numFmtId="10" fontId="3" fillId="0" borderId="1" xfId="0" applyNumberFormat="1" applyFont="1" applyFill="1" applyBorder="1"/>
    <xf numFmtId="10" fontId="11" fillId="0" borderId="1" xfId="0" applyNumberFormat="1" applyFont="1" applyFill="1" applyBorder="1"/>
    <xf numFmtId="179" fontId="23" fillId="0" borderId="1" xfId="0" applyNumberFormat="1" applyFont="1" applyFill="1" applyBorder="1" applyAlignment="1">
      <alignment horizontal="right" vertical="center"/>
    </xf>
    <xf numFmtId="0" fontId="11" fillId="0" borderId="0" xfId="0" applyFont="1" applyFill="1" applyAlignment="1">
      <alignment vertical="center"/>
    </xf>
    <xf numFmtId="0" fontId="26" fillId="0" borderId="0" xfId="14" applyFont="1" applyFill="1" applyAlignment="1">
      <alignment vertical="center"/>
    </xf>
    <xf numFmtId="3" fontId="0" fillId="0" borderId="0" xfId="0" applyNumberFormat="1"/>
    <xf numFmtId="4" fontId="21" fillId="0" borderId="1" xfId="2" applyNumberFormat="1" applyFont="1" applyFill="1" applyBorder="1" applyAlignment="1">
      <alignment horizontal="right" vertical="center"/>
    </xf>
    <xf numFmtId="3" fontId="5" fillId="2" borderId="0" xfId="0" applyNumberFormat="1" applyFont="1" applyFill="1" applyBorder="1" applyAlignment="1">
      <alignment horizontal="right" vertical="center"/>
    </xf>
    <xf numFmtId="0" fontId="5" fillId="2" borderId="0" xfId="0" applyFont="1" applyFill="1" applyBorder="1" applyAlignment="1">
      <alignment horizontal="right" vertical="center"/>
    </xf>
    <xf numFmtId="3" fontId="23" fillId="8" borderId="0" xfId="0" applyNumberFormat="1" applyFont="1" applyFill="1" applyBorder="1" applyAlignment="1">
      <alignment horizontal="right" vertical="center"/>
    </xf>
    <xf numFmtId="3" fontId="12" fillId="2" borderId="0" xfId="1" applyNumberFormat="1" applyFont="1" applyFill="1" applyBorder="1" applyAlignment="1">
      <alignment horizontal="right" vertical="center"/>
    </xf>
    <xf numFmtId="0" fontId="23" fillId="8" borderId="0" xfId="0" applyFont="1" applyFill="1" applyBorder="1" applyAlignment="1">
      <alignment horizontal="right" vertical="center"/>
    </xf>
    <xf numFmtId="3" fontId="11" fillId="2" borderId="0" xfId="1" applyNumberFormat="1" applyFont="1" applyFill="1" applyBorder="1" applyAlignment="1">
      <alignment horizontal="right" vertical="center"/>
    </xf>
    <xf numFmtId="168" fontId="5" fillId="0" borderId="1" xfId="0" applyNumberFormat="1" applyFont="1" applyFill="1" applyBorder="1" applyAlignment="1">
      <alignment horizontal="right" vertical="center"/>
    </xf>
    <xf numFmtId="168" fontId="11" fillId="0" borderId="1" xfId="0" applyNumberFormat="1" applyFont="1" applyFill="1" applyBorder="1" applyAlignment="1">
      <alignment horizontal="right" vertical="center"/>
    </xf>
    <xf numFmtId="0" fontId="18" fillId="0" borderId="0" xfId="0" applyFont="1" applyFill="1" applyAlignment="1">
      <alignment horizontal="center" vertical="center"/>
    </xf>
    <xf numFmtId="0" fontId="20" fillId="0" borderId="0" xfId="0" applyFont="1" applyFill="1" applyBorder="1"/>
    <xf numFmtId="0" fontId="18" fillId="0" borderId="0" xfId="0" applyFont="1" applyFill="1" applyBorder="1"/>
    <xf numFmtId="168" fontId="11" fillId="0" borderId="0" xfId="0" applyNumberFormat="1" applyFont="1" applyFill="1" applyBorder="1" applyAlignment="1">
      <alignment horizontal="right" vertical="center"/>
    </xf>
    <xf numFmtId="9" fontId="11" fillId="0" borderId="1" xfId="0" applyNumberFormat="1" applyFont="1" applyFill="1" applyBorder="1" applyAlignment="1">
      <alignment horizontal="right" vertical="center"/>
    </xf>
    <xf numFmtId="3" fontId="5" fillId="0" borderId="1" xfId="0" applyNumberFormat="1" applyFont="1" applyFill="1" applyBorder="1" applyAlignment="1">
      <alignment horizontal="right" vertical="center"/>
    </xf>
    <xf numFmtId="3" fontId="11" fillId="0" borderId="1" xfId="0" applyNumberFormat="1" applyFont="1" applyFill="1" applyBorder="1" applyAlignment="1">
      <alignment horizontal="right" vertical="center"/>
    </xf>
    <xf numFmtId="164" fontId="0" fillId="0" borderId="0" xfId="0" applyNumberFormat="1"/>
    <xf numFmtId="179" fontId="21" fillId="0" borderId="1" xfId="0" applyNumberFormat="1" applyFont="1" applyFill="1" applyBorder="1" applyAlignment="1">
      <alignment horizontal="right" vertical="center"/>
    </xf>
    <xf numFmtId="179" fontId="0" fillId="0" borderId="0" xfId="0" applyNumberFormat="1"/>
    <xf numFmtId="179" fontId="12" fillId="0" borderId="1" xfId="0" applyNumberFormat="1" applyFont="1" applyFill="1" applyBorder="1" applyAlignment="1">
      <alignment horizontal="right" vertical="center"/>
    </xf>
    <xf numFmtId="3" fontId="12" fillId="0" borderId="1" xfId="0" applyNumberFormat="1" applyFont="1" applyFill="1" applyBorder="1" applyAlignment="1">
      <alignment horizontal="right" vertical="center"/>
    </xf>
    <xf numFmtId="3" fontId="21" fillId="0" borderId="1" xfId="0" applyNumberFormat="1" applyFont="1" applyFill="1" applyBorder="1" applyAlignment="1">
      <alignment horizontal="right" vertical="center"/>
    </xf>
    <xf numFmtId="170" fontId="3" fillId="0" borderId="0" xfId="2" applyNumberFormat="1" applyFont="1" applyFill="1" applyBorder="1" applyAlignment="1">
      <alignment horizontal="center" vertical="center"/>
    </xf>
    <xf numFmtId="170" fontId="11" fillId="0" borderId="0" xfId="2" applyNumberFormat="1" applyFont="1" applyFill="1" applyBorder="1" applyAlignment="1">
      <alignment horizontal="center" vertical="center"/>
    </xf>
    <xf numFmtId="0" fontId="18" fillId="0" borderId="0" xfId="0" applyFont="1" applyFill="1" applyBorder="1"/>
    <xf numFmtId="0" fontId="18" fillId="0" borderId="0" xfId="0" applyFont="1"/>
    <xf numFmtId="168" fontId="18" fillId="0" borderId="0" xfId="0" applyNumberFormat="1" applyFont="1" applyFill="1" applyBorder="1"/>
    <xf numFmtId="165" fontId="18" fillId="0" borderId="0" xfId="0" applyNumberFormat="1" applyFont="1" applyFill="1" applyBorder="1"/>
    <xf numFmtId="3" fontId="18" fillId="0" borderId="0" xfId="0" applyNumberFormat="1" applyFont="1" applyFill="1" applyBorder="1"/>
    <xf numFmtId="0" fontId="34" fillId="0" borderId="0" xfId="0" applyFont="1"/>
    <xf numFmtId="0" fontId="34" fillId="2" borderId="0" xfId="0" applyFont="1" applyFill="1"/>
    <xf numFmtId="10" fontId="27" fillId="0" borderId="0" xfId="1" applyNumberFormat="1" applyFont="1"/>
    <xf numFmtId="171" fontId="11" fillId="0" borderId="1" xfId="0" applyNumberFormat="1" applyFont="1" applyFill="1" applyBorder="1" applyAlignment="1">
      <alignment horizontal="right" vertical="center"/>
    </xf>
    <xf numFmtId="170" fontId="12" fillId="0" borderId="1" xfId="2" applyNumberFormat="1" applyFont="1" applyFill="1" applyBorder="1" applyAlignment="1">
      <alignment horizontal="right" vertical="center" wrapText="1"/>
    </xf>
    <xf numFmtId="10" fontId="12" fillId="0" borderId="1" xfId="1" applyNumberFormat="1" applyFont="1" applyFill="1" applyBorder="1" applyAlignment="1">
      <alignment horizontal="right" vertical="center" wrapText="1"/>
    </xf>
    <xf numFmtId="0" fontId="34" fillId="0" borderId="0" xfId="0" applyFont="1" applyFill="1"/>
    <xf numFmtId="0" fontId="24" fillId="0" borderId="1" xfId="0" applyFont="1" applyFill="1" applyBorder="1" applyAlignment="1">
      <alignment horizontal="right" vertical="top"/>
    </xf>
    <xf numFmtId="0" fontId="21" fillId="0" borderId="1" xfId="0" applyFont="1" applyFill="1" applyBorder="1" applyAlignment="1">
      <alignment horizontal="right" vertical="top"/>
    </xf>
    <xf numFmtId="2" fontId="21" fillId="0" borderId="1" xfId="0" applyNumberFormat="1" applyFont="1" applyFill="1" applyBorder="1" applyAlignment="1">
      <alignment horizontal="right" vertical="top"/>
    </xf>
    <xf numFmtId="2" fontId="20" fillId="0" borderId="1" xfId="0" applyNumberFormat="1" applyFont="1" applyFill="1" applyBorder="1" applyAlignment="1">
      <alignment horizontal="right" vertical="top"/>
    </xf>
    <xf numFmtId="168" fontId="1" fillId="2" borderId="1" xfId="0" applyNumberFormat="1" applyFont="1" applyFill="1" applyBorder="1"/>
    <xf numFmtId="171" fontId="5" fillId="0" borderId="1" xfId="0" applyNumberFormat="1" applyFont="1" applyFill="1" applyBorder="1" applyAlignment="1">
      <alignment horizontal="right" vertical="center"/>
    </xf>
    <xf numFmtId="171" fontId="1" fillId="0" borderId="1" xfId="0" applyNumberFormat="1" applyFont="1" applyFill="1" applyBorder="1" applyAlignment="1">
      <alignment horizontal="right" vertical="center"/>
    </xf>
    <xf numFmtId="0" fontId="11" fillId="2" borderId="1" xfId="0" applyFont="1" applyFill="1" applyBorder="1" applyAlignment="1">
      <alignment horizontal="left"/>
    </xf>
    <xf numFmtId="0" fontId="11" fillId="0" borderId="1" xfId="0" applyFont="1" applyBorder="1"/>
    <xf numFmtId="0" fontId="1" fillId="0" borderId="3" xfId="0" applyFont="1" applyBorder="1"/>
    <xf numFmtId="0" fontId="1" fillId="2" borderId="0" xfId="0" applyFont="1" applyFill="1" applyBorder="1" applyAlignment="1">
      <alignment horizontal="left"/>
    </xf>
    <xf numFmtId="0" fontId="1" fillId="2" borderId="0" xfId="0" applyFont="1" applyFill="1" applyBorder="1"/>
    <xf numFmtId="0" fontId="11" fillId="0" borderId="3" xfId="0" applyFont="1" applyBorder="1" applyAlignment="1">
      <alignment horizontal="left"/>
    </xf>
    <xf numFmtId="3" fontId="18" fillId="0" borderId="0" xfId="0" applyNumberFormat="1" applyFont="1"/>
    <xf numFmtId="3" fontId="3" fillId="0" borderId="1" xfId="0" applyNumberFormat="1" applyFont="1" applyFill="1" applyBorder="1"/>
    <xf numFmtId="3" fontId="11" fillId="0" borderId="1" xfId="0" applyNumberFormat="1" applyFont="1" applyFill="1" applyBorder="1"/>
    <xf numFmtId="0" fontId="1" fillId="0" borderId="1" xfId="0" applyFont="1" applyFill="1" applyBorder="1"/>
    <xf numFmtId="167" fontId="1" fillId="0" borderId="1" xfId="0" applyNumberFormat="1" applyFont="1" applyFill="1" applyBorder="1"/>
    <xf numFmtId="167" fontId="1" fillId="0" borderId="1" xfId="1" applyNumberFormat="1" applyFont="1" applyFill="1" applyBorder="1"/>
    <xf numFmtId="4" fontId="1" fillId="0" borderId="1" xfId="0" applyNumberFormat="1" applyFont="1" applyBorder="1"/>
    <xf numFmtId="2" fontId="1" fillId="0" borderId="1" xfId="0" applyNumberFormat="1" applyFont="1" applyBorder="1"/>
    <xf numFmtId="2" fontId="1" fillId="0" borderId="3" xfId="0" applyNumberFormat="1" applyFont="1" applyBorder="1"/>
    <xf numFmtId="2" fontId="11" fillId="2" borderId="1" xfId="0" applyNumberFormat="1" applyFont="1" applyFill="1" applyBorder="1"/>
    <xf numFmtId="0" fontId="24" fillId="0" borderId="0" xfId="0" applyFont="1" applyBorder="1" applyAlignment="1">
      <alignment vertical="center"/>
    </xf>
    <xf numFmtId="167" fontId="1" fillId="0" borderId="0" xfId="1" applyNumberFormat="1" applyFont="1" applyFill="1" applyBorder="1"/>
    <xf numFmtId="167" fontId="23" fillId="0" borderId="0" xfId="0" applyNumberFormat="1" applyFont="1" applyBorder="1" applyAlignment="1">
      <alignment horizontal="right" vertical="center"/>
    </xf>
    <xf numFmtId="170" fontId="18" fillId="0" borderId="0" xfId="0" applyNumberFormat="1" applyFont="1" applyAlignment="1">
      <alignment wrapText="1"/>
    </xf>
    <xf numFmtId="172" fontId="1" fillId="0" borderId="1" xfId="2" applyNumberFormat="1" applyFont="1" applyBorder="1"/>
    <xf numFmtId="0" fontId="32" fillId="5" borderId="1" xfId="0" applyFont="1" applyFill="1" applyBorder="1"/>
    <xf numFmtId="0" fontId="32" fillId="5" borderId="1" xfId="0" applyFont="1" applyFill="1" applyBorder="1" applyAlignment="1">
      <alignment horizontal="right"/>
    </xf>
    <xf numFmtId="0" fontId="11" fillId="0" borderId="1" xfId="2" applyNumberFormat="1" applyFont="1" applyBorder="1"/>
    <xf numFmtId="0" fontId="11" fillId="0" borderId="1" xfId="2" applyNumberFormat="1" applyFont="1" applyBorder="1" applyAlignment="1">
      <alignment horizontal="left"/>
    </xf>
    <xf numFmtId="0" fontId="32" fillId="5" borderId="1" xfId="2" applyNumberFormat="1" applyFont="1" applyFill="1" applyBorder="1"/>
    <xf numFmtId="0" fontId="32" fillId="5" borderId="1" xfId="2" applyNumberFormat="1" applyFont="1" applyFill="1" applyBorder="1" applyAlignment="1">
      <alignment horizontal="right"/>
    </xf>
    <xf numFmtId="168" fontId="1" fillId="2" borderId="0" xfId="0" applyNumberFormat="1" applyFont="1" applyFill="1" applyBorder="1"/>
    <xf numFmtId="0" fontId="20" fillId="0" borderId="1" xfId="0" applyFont="1" applyFill="1" applyBorder="1" applyAlignment="1">
      <alignment horizontal="left" vertical="center" wrapText="1"/>
    </xf>
    <xf numFmtId="167" fontId="5" fillId="0" borderId="1" xfId="0" applyNumberFormat="1" applyFont="1" applyFill="1" applyBorder="1" applyAlignment="1">
      <alignment horizontal="right" vertical="center"/>
    </xf>
    <xf numFmtId="3" fontId="1" fillId="0" borderId="1" xfId="0" applyNumberFormat="1" applyFont="1" applyFill="1" applyBorder="1"/>
    <xf numFmtId="3" fontId="23" fillId="0" borderId="1" xfId="2" applyNumberFormat="1" applyFont="1" applyBorder="1" applyAlignment="1">
      <alignment horizontal="right" vertical="center"/>
    </xf>
    <xf numFmtId="167" fontId="0" fillId="2" borderId="0" xfId="0" applyNumberFormat="1" applyFill="1"/>
    <xf numFmtId="0" fontId="38" fillId="0" borderId="0" xfId="0" applyFont="1" applyFill="1" applyAlignment="1">
      <alignment horizontal="center"/>
    </xf>
    <xf numFmtId="0" fontId="19" fillId="0" borderId="0" xfId="14" applyAlignment="1">
      <alignment vertical="center"/>
    </xf>
    <xf numFmtId="3" fontId="2" fillId="0" borderId="1" xfId="0" applyNumberFormat="1" applyFont="1" applyFill="1" applyBorder="1"/>
    <xf numFmtId="4" fontId="2" fillId="2" borderId="1" xfId="0" applyNumberFormat="1" applyFont="1" applyFill="1" applyBorder="1"/>
    <xf numFmtId="4" fontId="11" fillId="2" borderId="1" xfId="0" applyNumberFormat="1" applyFont="1" applyFill="1" applyBorder="1"/>
    <xf numFmtId="168" fontId="0" fillId="0" borderId="0" xfId="0" applyNumberFormat="1"/>
    <xf numFmtId="0" fontId="18" fillId="0" borderId="0" xfId="0" applyFont="1" applyBorder="1"/>
    <xf numFmtId="167" fontId="23" fillId="0" borderId="0" xfId="1" applyNumberFormat="1" applyFont="1" applyBorder="1"/>
    <xf numFmtId="167" fontId="18" fillId="0" borderId="0" xfId="1" applyNumberFormat="1" applyFont="1" applyBorder="1"/>
    <xf numFmtId="173" fontId="1" fillId="0" borderId="0" xfId="0" applyNumberFormat="1" applyFont="1" applyBorder="1"/>
    <xf numFmtId="0" fontId="18" fillId="0" borderId="0" xfId="0" applyFont="1" applyAlignment="1">
      <alignment vertical="center"/>
    </xf>
    <xf numFmtId="0" fontId="18" fillId="2" borderId="0" xfId="0" applyFont="1" applyFill="1" applyBorder="1"/>
    <xf numFmtId="0" fontId="32" fillId="2" borderId="0" xfId="0" applyFont="1" applyFill="1" applyBorder="1" applyAlignment="1">
      <alignment vertical="center"/>
    </xf>
    <xf numFmtId="0" fontId="32" fillId="2" borderId="0" xfId="0" applyFont="1" applyFill="1" applyBorder="1" applyAlignment="1">
      <alignment horizontal="right" vertical="center"/>
    </xf>
    <xf numFmtId="0" fontId="11" fillId="2" borderId="0" xfId="0" applyFont="1" applyFill="1" applyBorder="1" applyAlignment="1">
      <alignment horizontal="left"/>
    </xf>
    <xf numFmtId="173" fontId="1" fillId="2" borderId="0" xfId="20" applyNumberFormat="1" applyFont="1" applyFill="1" applyBorder="1" applyAlignment="1">
      <alignment wrapText="1"/>
    </xf>
    <xf numFmtId="172" fontId="1" fillId="2" borderId="0" xfId="2" applyNumberFormat="1" applyFont="1" applyFill="1" applyBorder="1"/>
    <xf numFmtId="0" fontId="11" fillId="2" borderId="0" xfId="0" applyFont="1" applyFill="1" applyBorder="1"/>
    <xf numFmtId="173" fontId="1" fillId="2" borderId="0" xfId="0" applyNumberFormat="1" applyFont="1" applyFill="1" applyBorder="1"/>
    <xf numFmtId="172" fontId="1" fillId="2" borderId="0" xfId="0" applyNumberFormat="1" applyFont="1" applyFill="1" applyBorder="1"/>
    <xf numFmtId="0" fontId="18" fillId="2" borderId="0" xfId="0" applyFont="1" applyFill="1" applyBorder="1" applyAlignment="1">
      <alignment vertical="center"/>
    </xf>
    <xf numFmtId="173" fontId="1" fillId="2" borderId="0" xfId="2" applyNumberFormat="1" applyFont="1" applyFill="1" applyBorder="1" applyAlignment="1">
      <alignment wrapText="1"/>
    </xf>
    <xf numFmtId="172" fontId="1" fillId="2" borderId="0" xfId="20" applyNumberFormat="1" applyFont="1" applyFill="1" applyBorder="1" applyAlignment="1">
      <alignment wrapText="1"/>
    </xf>
    <xf numFmtId="0" fontId="32" fillId="2" borderId="0" xfId="2" applyNumberFormat="1" applyFont="1" applyFill="1" applyBorder="1" applyAlignment="1">
      <alignment vertical="center"/>
    </xf>
    <xf numFmtId="0" fontId="32" fillId="2" borderId="0" xfId="2" applyNumberFormat="1" applyFont="1" applyFill="1" applyBorder="1" applyAlignment="1">
      <alignment horizontal="right" vertical="center"/>
    </xf>
    <xf numFmtId="0" fontId="11" fillId="2" borderId="0" xfId="2" applyNumberFormat="1" applyFont="1" applyFill="1" applyBorder="1" applyAlignment="1">
      <alignment horizontal="left"/>
    </xf>
    <xf numFmtId="0" fontId="11" fillId="2" borderId="0" xfId="2" applyNumberFormat="1" applyFont="1" applyFill="1" applyBorder="1"/>
    <xf numFmtId="164" fontId="0" fillId="0" borderId="0" xfId="0" applyNumberFormat="1"/>
    <xf numFmtId="167" fontId="0" fillId="0" borderId="0" xfId="1" applyNumberFormat="1" applyFont="1"/>
    <xf numFmtId="179" fontId="11" fillId="0" borderId="1" xfId="0" applyNumberFormat="1" applyFont="1" applyBorder="1" applyAlignment="1">
      <alignment horizontal="right" vertical="center"/>
    </xf>
    <xf numFmtId="179" fontId="0" fillId="0" borderId="0" xfId="1" applyNumberFormat="1" applyFont="1"/>
    <xf numFmtId="3" fontId="21" fillId="0" borderId="4" xfId="32" applyNumberFormat="1" applyFont="1" applyBorder="1"/>
    <xf numFmtId="3" fontId="2" fillId="0" borderId="1" xfId="0" applyNumberFormat="1" applyFont="1" applyFill="1" applyBorder="1" applyAlignment="1">
      <alignment horizontal="right"/>
    </xf>
    <xf numFmtId="170" fontId="3" fillId="0" borderId="1" xfId="2" applyNumberFormat="1" applyFont="1" applyFill="1" applyBorder="1" applyAlignment="1">
      <alignment vertical="center"/>
    </xf>
    <xf numFmtId="3" fontId="2" fillId="0" borderId="1" xfId="0" applyNumberFormat="1" applyFont="1" applyFill="1" applyBorder="1" applyAlignment="1"/>
    <xf numFmtId="0" fontId="23" fillId="0" borderId="0" xfId="0" applyFont="1" applyFill="1" applyBorder="1" applyAlignment="1">
      <alignment horizontal="left" vertical="center"/>
    </xf>
    <xf numFmtId="0" fontId="11" fillId="2" borderId="4" xfId="2" applyNumberFormat="1" applyFont="1" applyFill="1" applyBorder="1" applyAlignment="1">
      <alignment horizontal="left" vertical="center"/>
    </xf>
    <xf numFmtId="0" fontId="40" fillId="2" borderId="0" xfId="0" applyFont="1" applyFill="1"/>
    <xf numFmtId="0" fontId="28" fillId="2" borderId="0" xfId="0" applyFont="1" applyFill="1"/>
    <xf numFmtId="0" fontId="40" fillId="0" borderId="0" xfId="0" applyFont="1"/>
    <xf numFmtId="3" fontId="40" fillId="0" borderId="0" xfId="0" applyNumberFormat="1" applyFont="1"/>
    <xf numFmtId="168" fontId="23" fillId="0" borderId="1" xfId="0" applyNumberFormat="1" applyFont="1" applyFill="1" applyBorder="1" applyAlignment="1">
      <alignment horizontal="right" vertical="center"/>
    </xf>
    <xf numFmtId="168" fontId="24" fillId="0" borderId="1" xfId="0" applyNumberFormat="1" applyFont="1" applyFill="1" applyBorder="1" applyAlignment="1">
      <alignment horizontal="right" vertical="center"/>
    </xf>
    <xf numFmtId="180" fontId="1" fillId="0" borderId="1" xfId="0" applyNumberFormat="1" applyFont="1" applyBorder="1"/>
    <xf numFmtId="180" fontId="11" fillId="0" borderId="1" xfId="2" applyNumberFormat="1" applyFont="1" applyBorder="1" applyAlignment="1">
      <alignment horizontal="right" vertical="center"/>
    </xf>
    <xf numFmtId="43" fontId="18" fillId="0" borderId="0" xfId="0" applyNumberFormat="1" applyFont="1"/>
    <xf numFmtId="0" fontId="18" fillId="0" borderId="0" xfId="1" applyNumberFormat="1" applyFont="1"/>
    <xf numFmtId="0" fontId="18" fillId="0" borderId="0" xfId="1" applyNumberFormat="1" applyFont="1" applyAlignment="1">
      <alignment wrapText="1"/>
    </xf>
    <xf numFmtId="164" fontId="3" fillId="0" borderId="1" xfId="2" applyNumberFormat="1" applyFont="1" applyFill="1" applyBorder="1" applyAlignment="1">
      <alignment horizontal="right" vertical="center"/>
    </xf>
    <xf numFmtId="4" fontId="3" fillId="0" borderId="1" xfId="2" applyNumberFormat="1" applyFont="1" applyFill="1" applyBorder="1" applyAlignment="1">
      <alignment horizontal="right" vertical="center"/>
    </xf>
    <xf numFmtId="4" fontId="11" fillId="0" borderId="1" xfId="2" applyNumberFormat="1" applyFont="1" applyFill="1" applyBorder="1" applyAlignment="1">
      <alignment horizontal="right" vertical="center"/>
    </xf>
    <xf numFmtId="1" fontId="3" fillId="2" borderId="1" xfId="2" applyNumberFormat="1" applyFont="1" applyFill="1" applyBorder="1" applyAlignment="1">
      <alignment horizontal="right" vertical="center"/>
    </xf>
    <xf numFmtId="1" fontId="3" fillId="0" borderId="1" xfId="2" applyNumberFormat="1" applyFont="1" applyFill="1" applyBorder="1" applyAlignment="1">
      <alignment horizontal="right" vertical="center"/>
    </xf>
    <xf numFmtId="1" fontId="11" fillId="2" borderId="1" xfId="2" applyNumberFormat="1" applyFont="1" applyFill="1" applyBorder="1" applyAlignment="1">
      <alignment horizontal="right" vertical="center"/>
    </xf>
    <xf numFmtId="1" fontId="11" fillId="0" borderId="1" xfId="2" applyNumberFormat="1" applyFont="1" applyFill="1" applyBorder="1" applyAlignment="1">
      <alignment horizontal="right" vertical="center"/>
    </xf>
    <xf numFmtId="170" fontId="18" fillId="0" borderId="0" xfId="0" applyNumberFormat="1" applyFont="1" applyBorder="1" applyAlignment="1">
      <alignment horizontal="right"/>
    </xf>
    <xf numFmtId="43" fontId="18" fillId="0" borderId="0" xfId="0" applyNumberFormat="1" applyFont="1" applyBorder="1"/>
    <xf numFmtId="164" fontId="3" fillId="0" borderId="0" xfId="2" applyNumberFormat="1" applyFont="1" applyFill="1" applyBorder="1" applyAlignment="1">
      <alignment horizontal="right" vertical="center"/>
    </xf>
    <xf numFmtId="171" fontId="21" fillId="0" borderId="1" xfId="2" applyNumberFormat="1" applyFont="1" applyFill="1" applyBorder="1" applyAlignment="1">
      <alignment horizontal="right" vertical="center"/>
    </xf>
    <xf numFmtId="3" fontId="21" fillId="0" borderId="1" xfId="2" applyNumberFormat="1" applyFont="1" applyFill="1" applyBorder="1" applyAlignment="1">
      <alignment horizontal="right" vertical="center"/>
    </xf>
    <xf numFmtId="171" fontId="20" fillId="0" borderId="1" xfId="2" applyNumberFormat="1" applyFont="1" applyFill="1" applyBorder="1" applyAlignment="1">
      <alignment horizontal="right" vertical="center"/>
    </xf>
    <xf numFmtId="3" fontId="20" fillId="0" borderId="1" xfId="2" applyNumberFormat="1" applyFont="1" applyFill="1" applyBorder="1" applyAlignment="1">
      <alignment horizontal="right" vertical="center"/>
    </xf>
    <xf numFmtId="49" fontId="21" fillId="10" borderId="1" xfId="0" applyNumberFormat="1" applyFont="1" applyFill="1" applyBorder="1" applyAlignment="1">
      <alignment horizontal="left" vertical="center"/>
    </xf>
    <xf numFmtId="0" fontId="21" fillId="10" borderId="1" xfId="0" applyFont="1" applyFill="1" applyBorder="1" applyAlignment="1">
      <alignment horizontal="left" vertical="center" wrapText="1"/>
    </xf>
    <xf numFmtId="3" fontId="21" fillId="10" borderId="1" xfId="2" applyNumberFormat="1" applyFont="1" applyFill="1" applyBorder="1" applyAlignment="1">
      <alignment horizontal="right" vertical="center"/>
    </xf>
    <xf numFmtId="171" fontId="21" fillId="10" borderId="1" xfId="2" applyNumberFormat="1" applyFont="1" applyFill="1" applyBorder="1" applyAlignment="1">
      <alignment horizontal="right" vertical="center"/>
    </xf>
    <xf numFmtId="0" fontId="21" fillId="10" borderId="1" xfId="0" applyFont="1" applyFill="1" applyBorder="1" applyAlignment="1">
      <alignment horizontal="right" vertical="top"/>
    </xf>
    <xf numFmtId="2" fontId="21" fillId="10" borderId="1" xfId="0" applyNumberFormat="1" applyFont="1" applyFill="1" applyBorder="1" applyAlignment="1">
      <alignment horizontal="right" vertical="top"/>
    </xf>
    <xf numFmtId="49" fontId="21" fillId="0" borderId="1" xfId="0" applyNumberFormat="1" applyFont="1" applyFill="1" applyBorder="1" applyAlignment="1">
      <alignment horizontal="left" vertical="center"/>
    </xf>
    <xf numFmtId="0" fontId="21" fillId="0" borderId="1" xfId="0" applyFont="1" applyFill="1" applyBorder="1" applyAlignment="1">
      <alignment horizontal="left" vertical="center" wrapText="1"/>
    </xf>
    <xf numFmtId="0" fontId="21" fillId="0" borderId="1" xfId="0" applyFont="1" applyFill="1" applyBorder="1" applyAlignment="1">
      <alignment horizontal="left" vertical="top" wrapText="1"/>
    </xf>
    <xf numFmtId="3" fontId="12" fillId="0" borderId="1" xfId="2" applyNumberFormat="1" applyFont="1" applyBorder="1" applyAlignment="1">
      <alignment horizontal="right" vertical="center"/>
    </xf>
    <xf numFmtId="3" fontId="11" fillId="0" borderId="1" xfId="2" applyNumberFormat="1" applyFont="1" applyFill="1" applyBorder="1" applyAlignment="1">
      <alignment horizontal="right" vertical="center"/>
    </xf>
    <xf numFmtId="171" fontId="1" fillId="0" borderId="1" xfId="2" applyNumberFormat="1" applyFont="1" applyBorder="1"/>
    <xf numFmtId="171" fontId="11" fillId="0" borderId="1" xfId="0" applyNumberFormat="1" applyFont="1" applyBorder="1"/>
    <xf numFmtId="3" fontId="1" fillId="0" borderId="1" xfId="20" applyNumberFormat="1" applyFont="1" applyBorder="1" applyAlignment="1">
      <alignment wrapText="1"/>
    </xf>
    <xf numFmtId="3" fontId="11" fillId="0" borderId="1" xfId="0" applyNumberFormat="1" applyFont="1" applyBorder="1"/>
    <xf numFmtId="3" fontId="1" fillId="0" borderId="1" xfId="2" applyNumberFormat="1" applyFont="1" applyBorder="1" applyAlignment="1">
      <alignment wrapText="1"/>
    </xf>
    <xf numFmtId="172" fontId="1" fillId="0" borderId="0" xfId="2" applyNumberFormat="1" applyFont="1" applyBorder="1"/>
    <xf numFmtId="168" fontId="11" fillId="2" borderId="1" xfId="0" applyNumberFormat="1" applyFont="1" applyFill="1" applyBorder="1"/>
    <xf numFmtId="3" fontId="1" fillId="0" borderId="1" xfId="2" applyNumberFormat="1" applyFont="1" applyFill="1" applyBorder="1"/>
    <xf numFmtId="0" fontId="16" fillId="2" borderId="0" xfId="0" applyFont="1" applyFill="1" applyAlignment="1">
      <alignment vertical="center"/>
    </xf>
  </cellXfs>
  <cellStyles count="82">
    <cellStyle name="Comma" xfId="2" builtinId="3"/>
    <cellStyle name="Comma 10" xfId="20" xr:uid="{08728292-5B16-4E12-9F1C-F6A4E0EA3AF7}"/>
    <cellStyle name="Comma 10 2" xfId="50" xr:uid="{2B69E86B-F60E-4A0E-A172-4A39BAC22E15}"/>
    <cellStyle name="Comma 10 2 2" xfId="65" xr:uid="{BB2E6628-ACA9-4F70-BBA1-AB5D9334BD90}"/>
    <cellStyle name="Comma 10 3" xfId="40" xr:uid="{3CD9463D-59C4-4C27-B9D4-9087FE22F56F}"/>
    <cellStyle name="Comma 10 4" xfId="58" xr:uid="{A53490FD-FE76-4278-8DE3-F0F3EAAAF309}"/>
    <cellStyle name="Comma 10 5" xfId="72" xr:uid="{F7C3B10C-F747-426B-95F6-42097B00CFFC}"/>
    <cellStyle name="Comma 10 6" xfId="34" xr:uid="{DBE3C4E9-B581-4B9E-A70D-D63B89B2BAF7}"/>
    <cellStyle name="Comma 2" xfId="21" xr:uid="{39F9740C-0B9E-44CC-98E3-0C9708D8F078}"/>
    <cellStyle name="Comma 2 2" xfId="51" xr:uid="{93487EC1-9988-4F4D-A9B4-FA6E0D57CAAE}"/>
    <cellStyle name="Comma 2 2 2" xfId="66" xr:uid="{1A635830-7271-4CCD-89FC-CFB6B79D79D9}"/>
    <cellStyle name="Comma 2 3" xfId="41" xr:uid="{DB7BB28D-2258-4C1F-B709-E56CFCD236F9}"/>
    <cellStyle name="Comma 2 4" xfId="59" xr:uid="{D5DC9C0E-B54E-442A-B851-B86B60685DCA}"/>
    <cellStyle name="Comma 2 5" xfId="73" xr:uid="{319A57F3-271F-4BF6-A1E4-3F4105546C6E}"/>
    <cellStyle name="Comma 2 6" xfId="35" xr:uid="{CDD011BB-32D9-4AAB-B5B1-17E125D42AC2}"/>
    <cellStyle name="Comma 2 68" xfId="19" xr:uid="{A2F97F29-7625-42E3-B511-07CF4DC00C31}"/>
    <cellStyle name="Comma 2 68 2" xfId="49" xr:uid="{179C5E3D-D860-4507-AFFB-7D9EEDC0210F}"/>
    <cellStyle name="Comma 2 68 2 2" xfId="64" xr:uid="{DACF7FD7-B113-4D3A-9A1F-8766089FA388}"/>
    <cellStyle name="Comma 2 68 3" xfId="39" xr:uid="{08A09C04-B693-4613-A972-7AD7DAEC9B88}"/>
    <cellStyle name="Comma 2 68 4" xfId="57" xr:uid="{81783D48-1393-4F60-A9A6-7BFA4A11F97A}"/>
    <cellStyle name="Comma 2 68 5" xfId="71" xr:uid="{20268BD1-AA31-4D94-8C87-359E537A8F66}"/>
    <cellStyle name="Comma 2 68 6" xfId="33" xr:uid="{BB9589C2-2899-4C02-9094-D72D52AAEDA8}"/>
    <cellStyle name="Comma 3" xfId="30" xr:uid="{DCDBA3E9-D2C0-4E1E-BBC7-6E874382FDEA}"/>
    <cellStyle name="Comma 3 2" xfId="54" xr:uid="{493E1944-96E4-4474-BD16-C96FB0E0ECD9}"/>
    <cellStyle name="Comma 3 2 2" xfId="68" xr:uid="{F7A8363A-46C7-4674-B9E3-1EBCC5C9E52A}"/>
    <cellStyle name="Comma 3 3" xfId="61" xr:uid="{2905F27A-6D80-4F0D-B3C1-5EC0FE348C64}"/>
    <cellStyle name="Comma 3 4" xfId="75" xr:uid="{81B01CC4-ADCB-405A-AB73-A19475F1BCFF}"/>
    <cellStyle name="Comma 3 5" xfId="45" xr:uid="{9459ED9C-96B2-4C01-A0F3-8897FADD0AC6}"/>
    <cellStyle name="Comma 4" xfId="31" xr:uid="{8ACE79F6-4D7F-4EF8-B013-8E8B9C9DA8FB}"/>
    <cellStyle name="Comma 4 2" xfId="69" xr:uid="{8B37BB52-00B4-4B3E-A000-0D4C3EBC80CD}"/>
    <cellStyle name="Comma 4 3" xfId="81" xr:uid="{1A0BE2C0-68BD-4123-94B1-EE6CB5C2518C}"/>
    <cellStyle name="Comma 4 4" xfId="55" xr:uid="{1940DA99-9919-452C-9D22-AFE60B25ABD1}"/>
    <cellStyle name="Comma 5" xfId="46" xr:uid="{C3727AF9-F91A-4ABC-B0B0-45D08F9250E4}"/>
    <cellStyle name="Comma 6" xfId="62" xr:uid="{5BF51B8C-3488-46A8-9A51-036F24CAA37D}"/>
    <cellStyle name="Comma 7" xfId="76" xr:uid="{D0FECBAA-9EB7-4A38-9C34-0B3F7D5E2C00}"/>
    <cellStyle name="Comma 8" xfId="36" xr:uid="{DD1EAA60-99CE-4687-936F-53844D917FB4}"/>
    <cellStyle name="Currency" xfId="15" builtinId="4"/>
    <cellStyle name="Currency 2" xfId="80" xr:uid="{C27A55ED-CFF8-43FF-8533-BA1DEF88510C}"/>
    <cellStyle name="Good 2" xfId="22" xr:uid="{74563E6D-3F18-4021-ADA7-30A0B51DADED}"/>
    <cellStyle name="Hyperlink" xfId="14" builtinId="8"/>
    <cellStyle name="Hyperlink 2" xfId="24" xr:uid="{C9434026-8582-42C5-9537-F013C927A960}"/>
    <cellStyle name="Normal" xfId="0" builtinId="0"/>
    <cellStyle name="Normal 10 2 2 2" xfId="10" xr:uid="{C4D639BC-B1C5-49D4-8D01-02F58FB3B41F}"/>
    <cellStyle name="Normal 11" xfId="11" xr:uid="{876DFA2E-D199-4936-B7F4-20E77E2A2F88}"/>
    <cellStyle name="Normal 17" xfId="17" xr:uid="{91A1B7B5-4D57-49FF-B4F6-EB4ADFE8EABB}"/>
    <cellStyle name="Normal 2" xfId="6" xr:uid="{60BF4E89-2094-4D37-ACFF-BFE9F730FC15}"/>
    <cellStyle name="Normal 2 10" xfId="16" xr:uid="{2023493B-12B9-47C8-8804-156172136A24}"/>
    <cellStyle name="Normal 2 10 2" xfId="47" xr:uid="{097826B2-7ECF-46A1-A4AD-779CFF54B3D6}"/>
    <cellStyle name="Normal 2 10 3" xfId="37" xr:uid="{59ED749C-46E8-4809-A637-B822E0668DDE}"/>
    <cellStyle name="Normal 2 105" xfId="23" xr:uid="{D59F5431-8AD4-4804-9120-EDD2A6005824}"/>
    <cellStyle name="Normal 2 109" xfId="26" xr:uid="{0B1D0656-6929-4844-B4B0-C078DD25BD8A}"/>
    <cellStyle name="Normal 2 109 2" xfId="52" xr:uid="{5CE937BB-B988-43C0-B6DE-82ED29476F33}"/>
    <cellStyle name="Normal 2 109 2 2" xfId="67" xr:uid="{ECE30852-E920-4A35-B6EC-C84F1E95FA79}"/>
    <cellStyle name="Normal 2 109 3" xfId="42" xr:uid="{D6402608-D674-4602-B6DB-EC7772EDDE7F}"/>
    <cellStyle name="Normal 2 109 4" xfId="60" xr:uid="{E4921769-4942-452E-9E6D-1D5BABE91C4E}"/>
    <cellStyle name="Normal 2 109 5" xfId="74" xr:uid="{74F8D121-D2FA-4793-B3F8-592DE3EEEEA8}"/>
    <cellStyle name="Normal 2 2" xfId="8" xr:uid="{5072F99F-DE08-4D8A-BC4C-87265DF9D7BC}"/>
    <cellStyle name="Normal 2 2 2" xfId="7" xr:uid="{296D719E-A3C7-40AF-A9CC-49489E8DE2CD}"/>
    <cellStyle name="Normal 2 2 2 2" xfId="4" xr:uid="{DDC4CF98-426C-4E3D-BDDF-BC8790C0B251}"/>
    <cellStyle name="Normal 2 2 3" xfId="13" xr:uid="{EDBFA312-823F-40D3-8484-5705906445A8}"/>
    <cellStyle name="Normal 2 2 3 2" xfId="78" xr:uid="{758E8C50-5B37-4E03-96A1-85D59123DE40}"/>
    <cellStyle name="Normal 3" xfId="12" xr:uid="{DC87EA74-2F32-4CF2-90FC-41893C672F46}"/>
    <cellStyle name="Normal 3 2" xfId="3" xr:uid="{6119C7D2-C07F-4428-B991-73CC330B9F68}"/>
    <cellStyle name="Normal 3 2 2 30" xfId="18" xr:uid="{05FF09FC-03CB-4B25-B1FE-3D798EEEA7A6}"/>
    <cellStyle name="Normal 3 2 2 30 2" xfId="48" xr:uid="{7F2E9893-17D4-4939-9AB3-E1620DC8B4A3}"/>
    <cellStyle name="Normal 3 2 2 30 2 2" xfId="63" xr:uid="{643370BC-2DC9-449C-88F5-6BD0BE439169}"/>
    <cellStyle name="Normal 3 2 2 30 3" xfId="38" xr:uid="{4C95837A-75E3-4E36-BC7D-0C3242646677}"/>
    <cellStyle name="Normal 3 2 2 30 4" xfId="56" xr:uid="{E6418FB1-BAE1-4C91-A66D-3C2FEE47072E}"/>
    <cellStyle name="Normal 3 2 2 30 5" xfId="70" xr:uid="{DE408C0A-FA70-424F-88E4-A87AC8FF8B21}"/>
    <cellStyle name="Normal 3 3" xfId="79" xr:uid="{54A71FD8-A66A-4898-B0C2-BA1AEE5A6C0A}"/>
    <cellStyle name="Normal 4" xfId="32" xr:uid="{B2CAC2B9-F107-4520-98D5-2F9C81C8EFB2}"/>
    <cellStyle name="Normal 4 9" xfId="5" xr:uid="{6362C2AC-67EC-4E6B-B3BC-FCDA2F072792}"/>
    <cellStyle name="Normal 5" xfId="25" xr:uid="{23E484B8-7517-423B-A215-AF53E6D3099B}"/>
    <cellStyle name="Normal 62" xfId="9" xr:uid="{9E412F37-C1C3-4518-AA10-516DD8E94A60}"/>
    <cellStyle name="Percent" xfId="1" builtinId="5"/>
    <cellStyle name="Percent 2" xfId="29" xr:uid="{810547AE-39E4-42A0-86A3-BC305FB9E213}"/>
    <cellStyle name="Percent 3" xfId="28" xr:uid="{54D169A5-5AF0-45D3-A16D-4F43F984EADD}"/>
    <cellStyle name="Percent 3 2" xfId="27" xr:uid="{B2AFB497-76D6-4195-84F1-FF0387B553F9}"/>
    <cellStyle name="Percent 3 2 2" xfId="53" xr:uid="{E276D148-70A0-49CD-8B7B-F81CE404EE01}"/>
    <cellStyle name="Percent 3 2 3" xfId="43" xr:uid="{A8FB4D23-174E-451C-A17D-98EC5D806492}"/>
    <cellStyle name="Percent 4" xfId="44" xr:uid="{06EEAA76-8A77-4876-954E-12920F25CE1C}"/>
    <cellStyle name="Percent 5" xfId="77" xr:uid="{556EDB98-6501-4AE6-81F0-E2BDCE1F2744}"/>
  </cellStyles>
  <dxfs count="10">
    <dxf>
      <numFmt numFmtId="34" formatCode="_-&quot;£&quot;* #,##0.00_-;\-&quot;£&quot;* #,##0.00_-;_-&quot;£&quot;* &quot;-&quot;??_-;_-@_-"/>
    </dxf>
    <dxf>
      <numFmt numFmtId="34" formatCode="_-&quot;£&quot;* #,##0.00_-;\-&quot;£&quot;* #,##0.00_-;_-&quot;£&quot;* &quot;-&quot;??_-;_-@_-"/>
    </dxf>
    <dxf>
      <numFmt numFmtId="34" formatCode="_-&quot;£&quot;* #,##0.00_-;\-&quot;£&quot;* #,##0.00_-;_-&quot;£&quot;* &quot;-&quot;??_-;_-@_-"/>
    </dxf>
    <dxf>
      <numFmt numFmtId="34" formatCode="_-&quot;£&quot;* #,##0.00_-;\-&quot;£&quot;* #,##0.00_-;_-&quot;£&quot;* &quot;-&quot;??_-;_-@_-"/>
    </dxf>
    <dxf>
      <numFmt numFmtId="34" formatCode="_-&quot;£&quot;* #,##0.00_-;\-&quot;£&quot;* #,##0.00_-;_-&quot;£&quot;* &quot;-&quot;??_-;_-@_-"/>
    </dxf>
    <dxf>
      <numFmt numFmtId="34" formatCode="_-&quot;£&quot;* #,##0.00_-;\-&quot;£&quot;* #,##0.00_-;_-&quot;£&quot;* &quot;-&quot;??_-;_-@_-"/>
    </dxf>
    <dxf>
      <numFmt numFmtId="34" formatCode="_-&quot;£&quot;* #,##0.00_-;\-&quot;£&quot;* #,##0.00_-;_-&quot;£&quot;* &quot;-&quot;??_-;_-@_-"/>
    </dxf>
    <dxf>
      <numFmt numFmtId="34" formatCode="_-&quot;£&quot;* #,##0.00_-;\-&quot;£&quot;* #,##0.00_-;_-&quot;£&quot;* &quot;-&quot;??_-;_-@_-"/>
    </dxf>
    <dxf>
      <numFmt numFmtId="34" formatCode="_-&quot;£&quot;* #,##0.00_-;\-&quot;£&quot;* #,##0.00_-;_-&quot;£&quot;* &quot;-&quot;??_-;_-@_-"/>
    </dxf>
    <dxf>
      <numFmt numFmtId="34" formatCode="_-&quot;£&quot;* #,##0.00_-;\-&quot;£&quot;* #,##0.00_-;_-&quot;£&quot;* &quot;-&quot;??_-;_-@_-"/>
    </dxf>
  </dxfs>
  <tableStyles count="2" defaultTableStyle="TableStyleMedium2" defaultPivotStyle="PivotStyleLight16">
    <tableStyle name="Table Style 1" pivot="0" count="0" xr9:uid="{1485EEDA-B283-488D-8070-CD06AAB9F344}"/>
    <tableStyle name="Invisible" pivot="0" table="0" count="0" xr9:uid="{7778D186-A7B3-457E-BAC1-B920EFF45387}"/>
  </tableStyles>
  <colors>
    <mruColors>
      <color rgb="FFA1ABB2"/>
      <color rgb="FF9E712A"/>
      <color rgb="FFCC3399"/>
      <color rgb="FF45286F"/>
      <color rgb="FFE2C700"/>
      <color rgb="FF079448"/>
      <color rgb="FF91AE3C"/>
      <color rgb="FF51C1B5"/>
      <color rgb="FFCD1F45"/>
      <color rgb="FF2363A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716604909680408"/>
          <c:y val="8.5741137646624929E-2"/>
          <c:w val="0.86854536199473975"/>
          <c:h val="0.78269454318705223"/>
        </c:manualLayout>
      </c:layout>
      <c:barChart>
        <c:barDir val="col"/>
        <c:grouping val="clustered"/>
        <c:varyColors val="0"/>
        <c:ser>
          <c:idx val="0"/>
          <c:order val="0"/>
          <c:tx>
            <c:strRef>
              <c:f>'Fig 2.1'!$C$36</c:f>
              <c:strCache>
                <c:ptCount val="1"/>
                <c:pt idx="0">
                  <c:v>SY11 (2021-22)</c:v>
                </c:pt>
              </c:strCache>
            </c:strRef>
          </c:tx>
          <c:spPr>
            <a:solidFill>
              <a:srgbClr val="A1ABB2"/>
            </a:solidFill>
            <a:ln w="3175">
              <a:solidFill>
                <a:schemeClr val="tx1"/>
              </a:solid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l">
                  <a:defRPr sz="8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 2.1'!$B$37:$B$48</c:f>
              <c:numCache>
                <c:formatCode>mmm</c:formatCode>
                <c:ptCount val="12"/>
                <c:pt idx="0">
                  <c:v>44652</c:v>
                </c:pt>
                <c:pt idx="1">
                  <c:v>44682</c:v>
                </c:pt>
                <c:pt idx="2">
                  <c:v>44713</c:v>
                </c:pt>
                <c:pt idx="3">
                  <c:v>44743</c:v>
                </c:pt>
                <c:pt idx="4">
                  <c:v>44774</c:v>
                </c:pt>
                <c:pt idx="5">
                  <c:v>44805</c:v>
                </c:pt>
                <c:pt idx="6">
                  <c:v>44835</c:v>
                </c:pt>
                <c:pt idx="7">
                  <c:v>44866</c:v>
                </c:pt>
                <c:pt idx="8">
                  <c:v>44896</c:v>
                </c:pt>
                <c:pt idx="9">
                  <c:v>44927</c:v>
                </c:pt>
                <c:pt idx="10">
                  <c:v>44958</c:v>
                </c:pt>
                <c:pt idx="11">
                  <c:v>44986</c:v>
                </c:pt>
              </c:numCache>
            </c:numRef>
          </c:cat>
          <c:val>
            <c:numRef>
              <c:f>'Fig 2.1'!$C$37:$C$48</c:f>
              <c:numCache>
                <c:formatCode>0</c:formatCode>
                <c:ptCount val="12"/>
                <c:pt idx="0">
                  <c:v>14</c:v>
                </c:pt>
                <c:pt idx="1">
                  <c:v>26</c:v>
                </c:pt>
                <c:pt idx="2">
                  <c:v>31</c:v>
                </c:pt>
                <c:pt idx="3">
                  <c:v>24</c:v>
                </c:pt>
                <c:pt idx="4">
                  <c:v>35</c:v>
                </c:pt>
                <c:pt idx="5">
                  <c:v>25</c:v>
                </c:pt>
                <c:pt idx="6">
                  <c:v>16</c:v>
                </c:pt>
                <c:pt idx="7">
                  <c:v>46</c:v>
                </c:pt>
                <c:pt idx="8">
                  <c:v>29</c:v>
                </c:pt>
                <c:pt idx="9">
                  <c:v>43</c:v>
                </c:pt>
                <c:pt idx="10">
                  <c:v>36</c:v>
                </c:pt>
                <c:pt idx="11">
                  <c:v>62</c:v>
                </c:pt>
              </c:numCache>
            </c:numRef>
          </c:val>
          <c:extLst xmlns:c15="http://schemas.microsoft.com/office/drawing/2012/chart">
            <c:ext xmlns:c16="http://schemas.microsoft.com/office/drawing/2014/chart" uri="{C3380CC4-5D6E-409C-BE32-E72D297353CC}">
              <c16:uniqueId val="{00000002-3554-4430-B072-6BD1BA4DFCF6}"/>
            </c:ext>
          </c:extLst>
        </c:ser>
        <c:ser>
          <c:idx val="1"/>
          <c:order val="1"/>
          <c:tx>
            <c:strRef>
              <c:f>'Fig 2.1'!$D$36</c:f>
              <c:strCache>
                <c:ptCount val="1"/>
                <c:pt idx="0">
                  <c:v>SY12 (2022-23)</c:v>
                </c:pt>
              </c:strCache>
            </c:strRef>
          </c:tx>
          <c:spPr>
            <a:solidFill>
              <a:srgbClr val="079448"/>
            </a:solidFill>
            <a:ln w="3175">
              <a:solidFill>
                <a:schemeClr val="tx1"/>
              </a:solidFill>
            </a:ln>
            <a:effectLst/>
          </c:spPr>
          <c:invertIfNegative val="0"/>
          <c:dLbls>
            <c:dLbl>
              <c:idx val="11"/>
              <c:layout>
                <c:manualLayout>
                  <c:x val="-3.9235979702333199E-3"/>
                  <c:y val="-1.3243738473199614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894-46AD-80DC-B061D4AD04A6}"/>
                </c:ext>
              </c:extLst>
            </c:dLbl>
            <c:spPr>
              <a:noFill/>
              <a:ln>
                <a:noFill/>
              </a:ln>
              <a:effectLst/>
            </c:spPr>
            <c:txPr>
              <a:bodyPr rot="0" spcFirstLastPara="1" vertOverflow="ellipsis" vert="horz" wrap="square" lIns="38100" tIns="19050" rIns="38100" bIns="19050" anchor="ctr" anchorCtr="0">
                <a:spAutoFit/>
              </a:bodyPr>
              <a:lstStyle/>
              <a:p>
                <a:pPr algn="l">
                  <a:defRPr sz="8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 2.1'!$B$37:$B$48</c:f>
              <c:numCache>
                <c:formatCode>mmm</c:formatCode>
                <c:ptCount val="12"/>
                <c:pt idx="0">
                  <c:v>44652</c:v>
                </c:pt>
                <c:pt idx="1">
                  <c:v>44682</c:v>
                </c:pt>
                <c:pt idx="2">
                  <c:v>44713</c:v>
                </c:pt>
                <c:pt idx="3">
                  <c:v>44743</c:v>
                </c:pt>
                <c:pt idx="4">
                  <c:v>44774</c:v>
                </c:pt>
                <c:pt idx="5">
                  <c:v>44805</c:v>
                </c:pt>
                <c:pt idx="6">
                  <c:v>44835</c:v>
                </c:pt>
                <c:pt idx="7">
                  <c:v>44866</c:v>
                </c:pt>
                <c:pt idx="8">
                  <c:v>44896</c:v>
                </c:pt>
                <c:pt idx="9">
                  <c:v>44927</c:v>
                </c:pt>
                <c:pt idx="10">
                  <c:v>44958</c:v>
                </c:pt>
                <c:pt idx="11">
                  <c:v>44986</c:v>
                </c:pt>
              </c:numCache>
            </c:numRef>
          </c:cat>
          <c:val>
            <c:numRef>
              <c:f>'Fig 2.1'!$D$37:$D$48</c:f>
              <c:numCache>
                <c:formatCode>0</c:formatCode>
                <c:ptCount val="12"/>
                <c:pt idx="0">
                  <c:v>27</c:v>
                </c:pt>
                <c:pt idx="1">
                  <c:v>32</c:v>
                </c:pt>
                <c:pt idx="2">
                  <c:v>42</c:v>
                </c:pt>
                <c:pt idx="3">
                  <c:v>38</c:v>
                </c:pt>
                <c:pt idx="4">
                  <c:v>25</c:v>
                </c:pt>
                <c:pt idx="5">
                  <c:v>37</c:v>
                </c:pt>
                <c:pt idx="6">
                  <c:v>30</c:v>
                </c:pt>
                <c:pt idx="7">
                  <c:v>44</c:v>
                </c:pt>
                <c:pt idx="8">
                  <c:v>32</c:v>
                </c:pt>
                <c:pt idx="9">
                  <c:v>24</c:v>
                </c:pt>
                <c:pt idx="10">
                  <c:v>53</c:v>
                </c:pt>
                <c:pt idx="11">
                  <c:v>162</c:v>
                </c:pt>
              </c:numCache>
            </c:numRef>
          </c:val>
          <c:extLst>
            <c:ext xmlns:c16="http://schemas.microsoft.com/office/drawing/2014/chart" uri="{C3380CC4-5D6E-409C-BE32-E72D297353CC}">
              <c16:uniqueId val="{00000006-3554-4430-B072-6BD1BA4DFCF6}"/>
            </c:ext>
          </c:extLst>
        </c:ser>
        <c:dLbls>
          <c:dLblPos val="ctr"/>
          <c:showLegendKey val="0"/>
          <c:showVal val="1"/>
          <c:showCatName val="0"/>
          <c:showSerName val="0"/>
          <c:showPercent val="0"/>
          <c:showBubbleSize val="0"/>
        </c:dLbls>
        <c:gapWidth val="20"/>
        <c:axId val="1746257248"/>
        <c:axId val="1781064864"/>
        <c:extLst/>
      </c:barChart>
      <c:dateAx>
        <c:axId val="1746257248"/>
        <c:scaling>
          <c:orientation val="minMax"/>
        </c:scaling>
        <c:delete val="0"/>
        <c:axPos val="b"/>
        <c:numFmt formatCode="mmm" sourceLinked="1"/>
        <c:majorTickMark val="out"/>
        <c:minorTickMark val="none"/>
        <c:tickLblPos val="nextTo"/>
        <c:spPr>
          <a:noFill/>
          <a:ln w="6350" cap="flat" cmpd="sng" algn="ctr">
            <a:solidFill>
              <a:schemeClr val="tx1">
                <a:lumMod val="50000"/>
                <a:lumOff val="50000"/>
              </a:schemeClr>
            </a:solidFill>
            <a:round/>
          </a:ln>
          <a:effectLst/>
        </c:spPr>
        <c:txPr>
          <a:bodyPr rot="-5400000" spcFirstLastPara="1" vertOverflow="ellipsis" wrap="square" anchor="ctr" anchorCtr="1"/>
          <a:lstStyle/>
          <a:p>
            <a:pPr>
              <a:defRPr sz="9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crossAx val="1781064864"/>
        <c:crosses val="autoZero"/>
        <c:auto val="1"/>
        <c:lblOffset val="100"/>
        <c:baseTimeUnit val="months"/>
      </c:dateAx>
      <c:valAx>
        <c:axId val="1781064864"/>
        <c:scaling>
          <c:orientation val="minMax"/>
        </c:scaling>
        <c:delete val="0"/>
        <c:axPos val="l"/>
        <c:majorGridlines>
          <c:spPr>
            <a:ln w="6350" cap="flat" cmpd="sng" algn="ctr">
              <a:solidFill>
                <a:schemeClr val="tx1">
                  <a:lumMod val="50000"/>
                  <a:lumOff val="50000"/>
                </a:schemeClr>
              </a:solidFill>
              <a:prstDash val="dash"/>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r>
                  <a:rPr lang="en-GB">
                    <a:solidFill>
                      <a:sysClr val="windowText" lastClr="000000"/>
                    </a:solidFill>
                  </a:rPr>
                  <a:t>Number of applications</a:t>
                </a:r>
              </a:p>
            </c:rich>
          </c:tx>
          <c:layout>
            <c:manualLayout>
              <c:xMode val="edge"/>
              <c:yMode val="edge"/>
              <c:x val="6.4071771743909791E-3"/>
              <c:y val="0.2473782466349472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title>
        <c:numFmt formatCode="#,##0" sourceLinked="0"/>
        <c:majorTickMark val="out"/>
        <c:minorTickMark val="none"/>
        <c:tickLblPos val="nextTo"/>
        <c:spPr>
          <a:noFill/>
          <a:ln w="6350">
            <a:solidFill>
              <a:schemeClr val="tx1">
                <a:lumMod val="50000"/>
                <a:lumOff val="50000"/>
              </a:schemeClr>
            </a:solidFill>
          </a:ln>
          <a:effectLst/>
        </c:spPr>
        <c:txPr>
          <a:bodyPr rot="-60000000" spcFirstLastPara="1" vertOverflow="ellipsis" vert="horz" wrap="square" anchor="ctr" anchorCtr="1"/>
          <a:lstStyle/>
          <a:p>
            <a:pPr>
              <a:defRPr sz="900" b="1" i="0" u="none" strike="noStrike" kern="1200" baseline="0">
                <a:ln>
                  <a:noFill/>
                </a:ln>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crossAx val="174625724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latin typeface="Verdana" panose="020B0604030504040204" pitchFamily="34" charset="0"/>
          <a:ea typeface="Verdana" panose="020B060403050404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448410451527654"/>
          <c:y val="8.5213632112683291E-2"/>
          <c:w val="0.77445365192219295"/>
          <c:h val="0.66684893328065165"/>
        </c:manualLayout>
      </c:layout>
      <c:barChart>
        <c:barDir val="col"/>
        <c:grouping val="clustered"/>
        <c:varyColors val="0"/>
        <c:ser>
          <c:idx val="0"/>
          <c:order val="0"/>
          <c:tx>
            <c:strRef>
              <c:f>'Fig 3.1'!$C$40</c:f>
              <c:strCache>
                <c:ptCount val="1"/>
                <c:pt idx="0">
                  <c:v>Heat generated (GWh)</c:v>
                </c:pt>
              </c:strCache>
            </c:strRef>
          </c:tx>
          <c:spPr>
            <a:solidFill>
              <a:srgbClr val="A1ABB2"/>
            </a:solidFill>
            <a:ln w="3175">
              <a:solidFill>
                <a:schemeClr val="tx1"/>
              </a:solidFill>
            </a:ln>
            <a:effectLst/>
          </c:spPr>
          <c:invertIfNegative val="0"/>
          <c:dLbls>
            <c:dLbl>
              <c:idx val="0"/>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242-42E8-A929-F04A8CB1DA3B}"/>
                </c:ext>
              </c:extLst>
            </c:dLbl>
            <c:dLbl>
              <c:idx val="1"/>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242-42E8-A929-F04A8CB1DA3B}"/>
                </c:ext>
              </c:extLst>
            </c:dLbl>
            <c:dLbl>
              <c:idx val="2"/>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242-42E8-A929-F04A8CB1DA3B}"/>
                </c:ext>
              </c:extLst>
            </c:dLbl>
            <c:dLbl>
              <c:idx val="3"/>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242-42E8-A929-F04A8CB1DA3B}"/>
                </c:ext>
              </c:extLst>
            </c:dLbl>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 3.1'!$B$41:$B$52</c:f>
              <c:strCache>
                <c:ptCount val="12"/>
                <c:pt idx="0">
                  <c:v>SY1 (2011-12)</c:v>
                </c:pt>
                <c:pt idx="1">
                  <c:v>SY2 (2012-13)</c:v>
                </c:pt>
                <c:pt idx="2">
                  <c:v>SY3 (2013-14)</c:v>
                </c:pt>
                <c:pt idx="3">
                  <c:v>SY4 (2014-15)</c:v>
                </c:pt>
                <c:pt idx="4">
                  <c:v>SY5 (2015-16)</c:v>
                </c:pt>
                <c:pt idx="5">
                  <c:v>SY6 (2016-17)</c:v>
                </c:pt>
                <c:pt idx="6">
                  <c:v>SY7 (2017-18)</c:v>
                </c:pt>
                <c:pt idx="7">
                  <c:v>SY8 (2018-19)</c:v>
                </c:pt>
                <c:pt idx="8">
                  <c:v>SY9 (2019-20)</c:v>
                </c:pt>
                <c:pt idx="9">
                  <c:v>SY10 (2020-21)</c:v>
                </c:pt>
                <c:pt idx="10">
                  <c:v>SY11 (2021-22)</c:v>
                </c:pt>
                <c:pt idx="11">
                  <c:v>SY12 (2022-23)</c:v>
                </c:pt>
              </c:strCache>
            </c:strRef>
          </c:cat>
          <c:val>
            <c:numRef>
              <c:f>'Fig 3.1'!$C$41:$C$52</c:f>
              <c:numCache>
                <c:formatCode>#,##0</c:formatCode>
                <c:ptCount val="12"/>
                <c:pt idx="0" formatCode="#,##0.0">
                  <c:v>0.13475500000000001</c:v>
                </c:pt>
                <c:pt idx="1">
                  <c:v>167.81444052700257</c:v>
                </c:pt>
                <c:pt idx="2">
                  <c:v>709.72768243744497</c:v>
                </c:pt>
                <c:pt idx="3">
                  <c:v>1777.827970259737</c:v>
                </c:pt>
                <c:pt idx="4">
                  <c:v>3612.7173115510732</c:v>
                </c:pt>
                <c:pt idx="5">
                  <c:v>4810.1854951779605</c:v>
                </c:pt>
                <c:pt idx="6">
                  <c:v>5876.0234386593474</c:v>
                </c:pt>
                <c:pt idx="7">
                  <c:v>8227.1762925665516</c:v>
                </c:pt>
                <c:pt idx="8">
                  <c:v>9173.9297367463605</c:v>
                </c:pt>
                <c:pt idx="9">
                  <c:v>11092.25539018235</c:v>
                </c:pt>
                <c:pt idx="10">
                  <c:v>10514.852099770796</c:v>
                </c:pt>
                <c:pt idx="11">
                  <c:v>10723.920579598938</c:v>
                </c:pt>
              </c:numCache>
            </c:numRef>
          </c:val>
          <c:extLst>
            <c:ext xmlns:c16="http://schemas.microsoft.com/office/drawing/2014/chart" uri="{C3380CC4-5D6E-409C-BE32-E72D297353CC}">
              <c16:uniqueId val="{00000004-3242-42E8-A929-F04A8CB1DA3B}"/>
            </c:ext>
          </c:extLst>
        </c:ser>
        <c:ser>
          <c:idx val="3"/>
          <c:order val="3"/>
          <c:tx>
            <c:v>Filler</c:v>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3.1'!$B$41:$B$52</c:f>
              <c:strCache>
                <c:ptCount val="12"/>
                <c:pt idx="0">
                  <c:v>SY1 (2011-12)</c:v>
                </c:pt>
                <c:pt idx="1">
                  <c:v>SY2 (2012-13)</c:v>
                </c:pt>
                <c:pt idx="2">
                  <c:v>SY3 (2013-14)</c:v>
                </c:pt>
                <c:pt idx="3">
                  <c:v>SY4 (2014-15)</c:v>
                </c:pt>
                <c:pt idx="4">
                  <c:v>SY5 (2015-16)</c:v>
                </c:pt>
                <c:pt idx="5">
                  <c:v>SY6 (2016-17)</c:v>
                </c:pt>
                <c:pt idx="6">
                  <c:v>SY7 (2017-18)</c:v>
                </c:pt>
                <c:pt idx="7">
                  <c:v>SY8 (2018-19)</c:v>
                </c:pt>
                <c:pt idx="8">
                  <c:v>SY9 (2019-20)</c:v>
                </c:pt>
                <c:pt idx="9">
                  <c:v>SY10 (2020-21)</c:v>
                </c:pt>
                <c:pt idx="10">
                  <c:v>SY11 (2021-22)</c:v>
                </c:pt>
                <c:pt idx="11">
                  <c:v>SY12 (2022-23)</c:v>
                </c:pt>
              </c:strCache>
            </c:strRef>
          </c:cat>
          <c:val>
            <c:numLit>
              <c:formatCode>General</c:formatCode>
              <c:ptCount val="10"/>
            </c:numLit>
          </c:val>
          <c:extLst>
            <c:ext xmlns:c16="http://schemas.microsoft.com/office/drawing/2014/chart" uri="{C3380CC4-5D6E-409C-BE32-E72D297353CC}">
              <c16:uniqueId val="{00000005-3242-42E8-A929-F04A8CB1DA3B}"/>
            </c:ext>
          </c:extLst>
        </c:ser>
        <c:dLbls>
          <c:showLegendKey val="0"/>
          <c:showVal val="1"/>
          <c:showCatName val="0"/>
          <c:showSerName val="0"/>
          <c:showPercent val="0"/>
          <c:showBubbleSize val="0"/>
        </c:dLbls>
        <c:gapWidth val="50"/>
        <c:axId val="1014017616"/>
        <c:axId val="958162400"/>
      </c:barChart>
      <c:barChart>
        <c:barDir val="col"/>
        <c:grouping val="clustered"/>
        <c:varyColors val="0"/>
        <c:ser>
          <c:idx val="2"/>
          <c:order val="1"/>
          <c:tx>
            <c:v>Filler</c:v>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3.1'!$B$41:$B$51</c:f>
              <c:strCache>
                <c:ptCount val="11"/>
                <c:pt idx="0">
                  <c:v>SY1 (2011-12)</c:v>
                </c:pt>
                <c:pt idx="1">
                  <c:v>SY2 (2012-13)</c:v>
                </c:pt>
                <c:pt idx="2">
                  <c:v>SY3 (2013-14)</c:v>
                </c:pt>
                <c:pt idx="3">
                  <c:v>SY4 (2014-15)</c:v>
                </c:pt>
                <c:pt idx="4">
                  <c:v>SY5 (2015-16)</c:v>
                </c:pt>
                <c:pt idx="5">
                  <c:v>SY6 (2016-17)</c:v>
                </c:pt>
                <c:pt idx="6">
                  <c:v>SY7 (2017-18)</c:v>
                </c:pt>
                <c:pt idx="7">
                  <c:v>SY8 (2018-19)</c:v>
                </c:pt>
                <c:pt idx="8">
                  <c:v>SY9 (2019-20)</c:v>
                </c:pt>
                <c:pt idx="9">
                  <c:v>SY10 (2020-21)</c:v>
                </c:pt>
                <c:pt idx="10">
                  <c:v>SY11 (2021-22)</c:v>
                </c:pt>
              </c:strCache>
            </c:strRef>
          </c:cat>
          <c:val>
            <c:numLit>
              <c:formatCode>General</c:formatCode>
              <c:ptCount val="10"/>
            </c:numLit>
          </c:val>
          <c:extLst>
            <c:ext xmlns:c16="http://schemas.microsoft.com/office/drawing/2014/chart" uri="{C3380CC4-5D6E-409C-BE32-E72D297353CC}">
              <c16:uniqueId val="{00000006-3242-42E8-A929-F04A8CB1DA3B}"/>
            </c:ext>
          </c:extLst>
        </c:ser>
        <c:ser>
          <c:idx val="1"/>
          <c:order val="2"/>
          <c:tx>
            <c:strRef>
              <c:f>'Fig 3.1'!$E$40</c:f>
              <c:strCache>
                <c:ptCount val="1"/>
                <c:pt idx="0">
                  <c:v>Payments made</c:v>
                </c:pt>
              </c:strCache>
            </c:strRef>
          </c:tx>
          <c:spPr>
            <a:solidFill>
              <a:srgbClr val="45286F"/>
            </a:solidFill>
            <a:ln w="3175">
              <a:solidFill>
                <a:schemeClr val="tx1"/>
              </a:solidFill>
            </a:ln>
            <a:effectLst/>
          </c:spPr>
          <c:invertIfNegative val="0"/>
          <c:dLbls>
            <c:dLbl>
              <c:idx val="0"/>
              <c:numFmt formatCode="&quot;£&quot;#,##0.0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242-42E8-A929-F04A8CB1DA3B}"/>
                </c:ext>
              </c:extLst>
            </c:dLbl>
            <c:dLbl>
              <c:idx val="1"/>
              <c:numFmt formatCode="&quot;£&quot;#,##0.0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242-42E8-A929-F04A8CB1DA3B}"/>
                </c:ext>
              </c:extLst>
            </c:dLbl>
            <c:dLbl>
              <c:idx val="2"/>
              <c:numFmt formatCode="&quot;£&quot;#,##0.0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242-42E8-A929-F04A8CB1DA3B}"/>
                </c:ext>
              </c:extLst>
            </c:dLbl>
            <c:dLbl>
              <c:idx val="3"/>
              <c:numFmt formatCode="&quot;£&quot;#,##0.0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242-42E8-A929-F04A8CB1DA3B}"/>
                </c:ext>
              </c:extLst>
            </c:dLbl>
            <c:numFmt formatCode="&quot;£&quot;#,##0.0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3.1'!$B$41:$B$51</c:f>
              <c:strCache>
                <c:ptCount val="11"/>
                <c:pt idx="0">
                  <c:v>SY1 (2011-12)</c:v>
                </c:pt>
                <c:pt idx="1">
                  <c:v>SY2 (2012-13)</c:v>
                </c:pt>
                <c:pt idx="2">
                  <c:v>SY3 (2013-14)</c:v>
                </c:pt>
                <c:pt idx="3">
                  <c:v>SY4 (2014-15)</c:v>
                </c:pt>
                <c:pt idx="4">
                  <c:v>SY5 (2015-16)</c:v>
                </c:pt>
                <c:pt idx="5">
                  <c:v>SY6 (2016-17)</c:v>
                </c:pt>
                <c:pt idx="6">
                  <c:v>SY7 (2017-18)</c:v>
                </c:pt>
                <c:pt idx="7">
                  <c:v>SY8 (2018-19)</c:v>
                </c:pt>
                <c:pt idx="8">
                  <c:v>SY9 (2019-20)</c:v>
                </c:pt>
                <c:pt idx="9">
                  <c:v>SY10 (2020-21)</c:v>
                </c:pt>
                <c:pt idx="10">
                  <c:v>SY11 (2021-22)</c:v>
                </c:pt>
              </c:strCache>
            </c:strRef>
          </c:cat>
          <c:val>
            <c:numRef>
              <c:f>'Fig 3.1'!$E$41:$E$52</c:f>
              <c:numCache>
                <c:formatCode>"£"#,##0</c:formatCode>
                <c:ptCount val="12"/>
                <c:pt idx="0">
                  <c:v>9707.49</c:v>
                </c:pt>
                <c:pt idx="1">
                  <c:v>7245866.5543747777</c:v>
                </c:pt>
                <c:pt idx="2">
                  <c:v>33149546.215033054</c:v>
                </c:pt>
                <c:pt idx="3">
                  <c:v>92043044.93000026</c:v>
                </c:pt>
                <c:pt idx="4">
                  <c:v>191292026.09788853</c:v>
                </c:pt>
                <c:pt idx="5">
                  <c:v>247298465.3621411</c:v>
                </c:pt>
                <c:pt idx="6">
                  <c:v>297135493.19000143</c:v>
                </c:pt>
                <c:pt idx="7">
                  <c:v>402347287.19479662</c:v>
                </c:pt>
                <c:pt idx="8">
                  <c:v>442718218.87731177</c:v>
                </c:pt>
                <c:pt idx="9">
                  <c:v>520706663.54226053</c:v>
                </c:pt>
                <c:pt idx="10">
                  <c:v>514858127.18464434</c:v>
                </c:pt>
                <c:pt idx="11">
                  <c:v>544724193.18174672</c:v>
                </c:pt>
              </c:numCache>
            </c:numRef>
          </c:val>
          <c:extLst>
            <c:ext xmlns:c16="http://schemas.microsoft.com/office/drawing/2014/chart" uri="{C3380CC4-5D6E-409C-BE32-E72D297353CC}">
              <c16:uniqueId val="{0000000B-3242-42E8-A929-F04A8CB1DA3B}"/>
            </c:ext>
          </c:extLst>
        </c:ser>
        <c:dLbls>
          <c:showLegendKey val="0"/>
          <c:showVal val="1"/>
          <c:showCatName val="0"/>
          <c:showSerName val="0"/>
          <c:showPercent val="0"/>
          <c:showBubbleSize val="0"/>
        </c:dLbls>
        <c:gapWidth val="50"/>
        <c:axId val="921031952"/>
        <c:axId val="958156160"/>
      </c:barChart>
      <c:catAx>
        <c:axId val="1014017616"/>
        <c:scaling>
          <c:orientation val="minMax"/>
        </c:scaling>
        <c:delete val="0"/>
        <c:axPos val="b"/>
        <c:title>
          <c:tx>
            <c:rich>
              <a:bodyPr rot="0" spcFirstLastPara="1" vertOverflow="ellipsis" vert="horz" wrap="square" anchor="ctr" anchorCtr="1"/>
              <a:lstStyle/>
              <a:p>
                <a:pPr>
                  <a:defRPr sz="10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r>
                  <a:rPr lang="en-GB" sz="1000">
                    <a:solidFill>
                      <a:sysClr val="windowText" lastClr="000000"/>
                    </a:solidFill>
                    <a:latin typeface="Verdana" panose="020B0604030504040204" pitchFamily="34" charset="0"/>
                    <a:ea typeface="Verdana" panose="020B0604030504040204" pitchFamily="34" charset="0"/>
                  </a:rPr>
                  <a:t>Scheme Year</a:t>
                </a:r>
              </a:p>
            </c:rich>
          </c:tx>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title>
        <c:numFmt formatCode="General" sourceLinked="1"/>
        <c:majorTickMark val="out"/>
        <c:minorTickMark val="none"/>
        <c:tickLblPos val="nextTo"/>
        <c:spPr>
          <a:noFill/>
          <a:ln w="6350" cap="flat" cmpd="sng" algn="ctr">
            <a:solidFill>
              <a:schemeClr val="tx1">
                <a:lumMod val="50000"/>
                <a:lumOff val="50000"/>
              </a:schemeClr>
            </a:solidFill>
            <a:round/>
          </a:ln>
          <a:effectLst/>
        </c:spPr>
        <c:txPr>
          <a:bodyPr rot="-5400000" spcFirstLastPara="1" vertOverflow="ellipsis" wrap="square" anchor="ctr" anchorCtr="1"/>
          <a:lstStyle/>
          <a:p>
            <a:pPr>
              <a:defRPr sz="9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crossAx val="958162400"/>
        <c:crosses val="autoZero"/>
        <c:auto val="1"/>
        <c:lblAlgn val="ctr"/>
        <c:lblOffset val="100"/>
        <c:noMultiLvlLbl val="0"/>
      </c:catAx>
      <c:valAx>
        <c:axId val="958162400"/>
        <c:scaling>
          <c:orientation val="minMax"/>
        </c:scaling>
        <c:delete val="0"/>
        <c:axPos val="l"/>
        <c:majorGridlines>
          <c:spPr>
            <a:ln w="6350" cap="flat" cmpd="sng" algn="ctr">
              <a:solidFill>
                <a:schemeClr val="tx1">
                  <a:lumMod val="50000"/>
                  <a:lumOff val="50000"/>
                </a:schemeClr>
              </a:solidFill>
              <a:prstDash val="dash"/>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r>
                  <a:rPr lang="en-GB">
                    <a:solidFill>
                      <a:schemeClr val="tx1">
                        <a:lumMod val="95000"/>
                        <a:lumOff val="5000"/>
                      </a:schemeClr>
                    </a:solidFill>
                    <a:latin typeface="Verdana" panose="020B0604030504040204" pitchFamily="34" charset="0"/>
                    <a:ea typeface="Verdana" panose="020B0604030504040204" pitchFamily="34" charset="0"/>
                  </a:rPr>
                  <a:t>Heat generated (GWh)</a:t>
                </a:r>
              </a:p>
            </c:rich>
          </c:tx>
          <c:layout>
            <c:manualLayout>
              <c:xMode val="edge"/>
              <c:yMode val="edge"/>
              <c:x val="1.4364129921010514E-2"/>
              <c:y val="0.2241164658634538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title>
        <c:numFmt formatCode="#,##0" sourceLinked="0"/>
        <c:majorTickMark val="out"/>
        <c:minorTickMark val="none"/>
        <c:tickLblPos val="nextTo"/>
        <c:spPr>
          <a:noFill/>
          <a:ln w="6350">
            <a:solidFill>
              <a:schemeClr val="tx1">
                <a:lumMod val="50000"/>
                <a:lumOff val="50000"/>
              </a:schemeClr>
            </a:solidFill>
          </a:ln>
          <a:effectLst/>
        </c:spPr>
        <c:txPr>
          <a:bodyPr rot="-60000000" spcFirstLastPara="1" vertOverflow="ellipsis" vert="horz" wrap="square" anchor="ctr" anchorCtr="1"/>
          <a:lstStyle/>
          <a:p>
            <a:pPr>
              <a:defRPr sz="9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crossAx val="1014017616"/>
        <c:crosses val="autoZero"/>
        <c:crossBetween val="between"/>
      </c:valAx>
      <c:valAx>
        <c:axId val="958156160"/>
        <c:scaling>
          <c:orientation val="minMax"/>
        </c:scaling>
        <c:delete val="0"/>
        <c:axPos val="r"/>
        <c:numFmt formatCode="&quot;£&quot;#,##0" sourceLinked="0"/>
        <c:majorTickMark val="out"/>
        <c:minorTickMark val="none"/>
        <c:tickLblPos val="nextTo"/>
        <c:spPr>
          <a:noFill/>
          <a:ln w="6350">
            <a:solidFill>
              <a:schemeClr val="tx1">
                <a:lumMod val="50000"/>
                <a:lumOff val="50000"/>
              </a:schemeClr>
            </a:solidFill>
          </a:ln>
          <a:effectLst/>
        </c:spPr>
        <c:txPr>
          <a:bodyPr rot="-60000000" spcFirstLastPara="1" vertOverflow="ellipsis" vert="horz" wrap="square" anchor="ctr" anchorCtr="1"/>
          <a:lstStyle/>
          <a:p>
            <a:pPr>
              <a:defRPr sz="8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crossAx val="921031952"/>
        <c:crosses val="max"/>
        <c:crossBetween val="between"/>
        <c:dispUnits>
          <c:builtInUnit val="millions"/>
          <c:dispUnitsLbl>
            <c:layout>
              <c:manualLayout>
                <c:xMode val="edge"/>
                <c:yMode val="edge"/>
                <c:x val="0.95637839506172839"/>
                <c:y val="0.18718636363636368"/>
              </c:manualLayout>
            </c:layout>
            <c:tx>
              <c:rich>
                <a:bodyPr rot="-5400000" spcFirstLastPara="1" vertOverflow="ellipsis" vert="horz" wrap="square" anchor="ctr" anchorCtr="1"/>
                <a:lstStyle/>
                <a:p>
                  <a:pPr>
                    <a:defRPr sz="1000" b="0"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r>
                    <a:rPr lang="en-GB">
                      <a:solidFill>
                        <a:schemeClr val="tx1">
                          <a:lumMod val="95000"/>
                          <a:lumOff val="5000"/>
                        </a:schemeClr>
                      </a:solidFill>
                      <a:latin typeface="Verdana" panose="020B0604030504040204" pitchFamily="34" charset="0"/>
                      <a:ea typeface="Verdana" panose="020B0604030504040204" pitchFamily="34" charset="0"/>
                    </a:rPr>
                    <a:t>Annual payments (£m)</a:t>
                  </a:r>
                </a:p>
              </c:rich>
            </c:tx>
            <c:spPr>
              <a:noFill/>
              <a:ln>
                <a:noFill/>
              </a:ln>
              <a:effectLst/>
            </c:spPr>
            <c:txPr>
              <a:bodyPr rot="-5400000" spcFirstLastPara="1" vertOverflow="ellipsis" vert="horz" wrap="square" anchor="ctr" anchorCtr="1"/>
              <a:lstStyle/>
              <a:p>
                <a:pPr>
                  <a:defRPr sz="1000" b="0"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dispUnitsLbl>
        </c:dispUnits>
      </c:valAx>
      <c:catAx>
        <c:axId val="921031952"/>
        <c:scaling>
          <c:orientation val="minMax"/>
        </c:scaling>
        <c:delete val="1"/>
        <c:axPos val="b"/>
        <c:numFmt formatCode="General" sourceLinked="1"/>
        <c:majorTickMark val="out"/>
        <c:minorTickMark val="none"/>
        <c:tickLblPos val="nextTo"/>
        <c:crossAx val="958156160"/>
        <c:crosses val="autoZero"/>
        <c:auto val="1"/>
        <c:lblAlgn val="ctr"/>
        <c:lblOffset val="100"/>
        <c:noMultiLvlLbl val="0"/>
      </c:catAx>
      <c:spPr>
        <a:noFill/>
        <a:ln>
          <a:noFill/>
        </a:ln>
        <a:effectLst/>
      </c:spPr>
    </c:plotArea>
    <c:legend>
      <c:legendPos val="t"/>
      <c:legendEntry>
        <c:idx val="1"/>
        <c:delete val="1"/>
      </c:legendEntry>
      <c:legendEntry>
        <c:idx val="2"/>
        <c:delete val="1"/>
      </c:legendEntry>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994067378627872"/>
          <c:y val="9.2375648165930482E-2"/>
          <c:w val="0.85873547014974971"/>
          <c:h val="0.64148511099922656"/>
        </c:manualLayout>
      </c:layout>
      <c:barChart>
        <c:barDir val="col"/>
        <c:grouping val="clustered"/>
        <c:varyColors val="0"/>
        <c:ser>
          <c:idx val="0"/>
          <c:order val="0"/>
          <c:tx>
            <c:strRef>
              <c:f>'Fig 3.2'!$C$37</c:f>
              <c:strCache>
                <c:ptCount val="1"/>
                <c:pt idx="0">
                  <c:v>Annual volume of gas injected (m3)</c:v>
                </c:pt>
              </c:strCache>
            </c:strRef>
          </c:tx>
          <c:spPr>
            <a:solidFill>
              <a:srgbClr val="A1ABB2"/>
            </a:solidFill>
            <a:ln w="3175">
              <a:solidFill>
                <a:schemeClr val="tx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50DB-4FDE-A423-9C580916F983}"/>
                </c:ext>
              </c:extLst>
            </c:dLbl>
            <c:dLbl>
              <c:idx val="3"/>
              <c:layout>
                <c:manualLayout>
                  <c:x val="-1.8656716417911133E-3"/>
                  <c:y val="9.969351141233812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0DB-4FDE-A423-9C580916F983}"/>
                </c:ext>
              </c:extLst>
            </c:dLbl>
            <c:numFmt formatCode="#,##0.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3.2'!$B$38:$B$49</c:f>
              <c:strCache>
                <c:ptCount val="12"/>
                <c:pt idx="0">
                  <c:v>SY1 (2011-12)</c:v>
                </c:pt>
                <c:pt idx="1">
                  <c:v>SY2 (2012-13)</c:v>
                </c:pt>
                <c:pt idx="2">
                  <c:v>SY3 (2013-14)</c:v>
                </c:pt>
                <c:pt idx="3">
                  <c:v>SY4 (2014-15)</c:v>
                </c:pt>
                <c:pt idx="4">
                  <c:v>SY5 (2015-16)</c:v>
                </c:pt>
                <c:pt idx="5">
                  <c:v>SY6 (2016-17)</c:v>
                </c:pt>
                <c:pt idx="6">
                  <c:v>SY7 (2017-18)</c:v>
                </c:pt>
                <c:pt idx="7">
                  <c:v>SY8 (2018-19)</c:v>
                </c:pt>
                <c:pt idx="8">
                  <c:v>SY9 (2019-20)</c:v>
                </c:pt>
                <c:pt idx="9">
                  <c:v>SY10 (2020-21)</c:v>
                </c:pt>
                <c:pt idx="10">
                  <c:v>SY11 (2021-22)</c:v>
                </c:pt>
                <c:pt idx="11">
                  <c:v>SY12 (2022-23)</c:v>
                </c:pt>
              </c:strCache>
            </c:strRef>
          </c:cat>
          <c:val>
            <c:numRef>
              <c:f>'Fig 3.2'!$C$38:$C$49</c:f>
              <c:numCache>
                <c:formatCode>#,##0</c:formatCode>
                <c:ptCount val="12"/>
                <c:pt idx="0">
                  <c:v>0</c:v>
                </c:pt>
                <c:pt idx="1">
                  <c:v>475691.81173404655</c:v>
                </c:pt>
                <c:pt idx="2">
                  <c:v>3284577.7516932092</c:v>
                </c:pt>
                <c:pt idx="3">
                  <c:v>11407813.914634416</c:v>
                </c:pt>
                <c:pt idx="4">
                  <c:v>78663822.859401882</c:v>
                </c:pt>
                <c:pt idx="5">
                  <c:v>149291498.53393844</c:v>
                </c:pt>
                <c:pt idx="6">
                  <c:v>212958216.98349664</c:v>
                </c:pt>
                <c:pt idx="7">
                  <c:v>236653449.35505179</c:v>
                </c:pt>
                <c:pt idx="8">
                  <c:v>298425324.21200156</c:v>
                </c:pt>
                <c:pt idx="9">
                  <c:v>335566968.29556292</c:v>
                </c:pt>
                <c:pt idx="10">
                  <c:v>360226038.70941311</c:v>
                </c:pt>
                <c:pt idx="11">
                  <c:v>417703576.57456511</c:v>
                </c:pt>
              </c:numCache>
            </c:numRef>
          </c:val>
          <c:extLst>
            <c:ext xmlns:c16="http://schemas.microsoft.com/office/drawing/2014/chart" uri="{C3380CC4-5D6E-409C-BE32-E72D297353CC}">
              <c16:uniqueId val="{00000004-3647-4E94-9450-EA8A8853EA49}"/>
            </c:ext>
          </c:extLst>
        </c:ser>
        <c:ser>
          <c:idx val="3"/>
          <c:order val="3"/>
          <c:tx>
            <c:v>Filler</c:v>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3.2'!$B$38:$B$49</c:f>
              <c:strCache>
                <c:ptCount val="12"/>
                <c:pt idx="0">
                  <c:v>SY1 (2011-12)</c:v>
                </c:pt>
                <c:pt idx="1">
                  <c:v>SY2 (2012-13)</c:v>
                </c:pt>
                <c:pt idx="2">
                  <c:v>SY3 (2013-14)</c:v>
                </c:pt>
                <c:pt idx="3">
                  <c:v>SY4 (2014-15)</c:v>
                </c:pt>
                <c:pt idx="4">
                  <c:v>SY5 (2015-16)</c:v>
                </c:pt>
                <c:pt idx="5">
                  <c:v>SY6 (2016-17)</c:v>
                </c:pt>
                <c:pt idx="6">
                  <c:v>SY7 (2017-18)</c:v>
                </c:pt>
                <c:pt idx="7">
                  <c:v>SY8 (2018-19)</c:v>
                </c:pt>
                <c:pt idx="8">
                  <c:v>SY9 (2019-20)</c:v>
                </c:pt>
                <c:pt idx="9">
                  <c:v>SY10 (2020-21)</c:v>
                </c:pt>
                <c:pt idx="10">
                  <c:v>SY11 (2021-22)</c:v>
                </c:pt>
                <c:pt idx="11">
                  <c:v>SY12 (2022-23)</c:v>
                </c:pt>
              </c:strCache>
            </c:strRef>
          </c:cat>
          <c:val>
            <c:numLit>
              <c:formatCode>General</c:formatCode>
              <c:ptCount val="10"/>
            </c:numLit>
          </c:val>
          <c:extLst>
            <c:ext xmlns:c16="http://schemas.microsoft.com/office/drawing/2014/chart" uri="{C3380CC4-5D6E-409C-BE32-E72D297353CC}">
              <c16:uniqueId val="{00000005-3647-4E94-9450-EA8A8853EA49}"/>
            </c:ext>
          </c:extLst>
        </c:ser>
        <c:dLbls>
          <c:showLegendKey val="0"/>
          <c:showVal val="0"/>
          <c:showCatName val="0"/>
          <c:showSerName val="0"/>
          <c:showPercent val="0"/>
          <c:showBubbleSize val="0"/>
        </c:dLbls>
        <c:gapWidth val="50"/>
        <c:axId val="1014017616"/>
        <c:axId val="958162400"/>
      </c:barChart>
      <c:barChart>
        <c:barDir val="col"/>
        <c:grouping val="clustered"/>
        <c:varyColors val="0"/>
        <c:ser>
          <c:idx val="2"/>
          <c:order val="1"/>
          <c:tx>
            <c:v>Filler</c:v>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Lit>
              <c:formatCode>General</c:formatCode>
              <c:ptCount val="10"/>
            </c:numLit>
          </c:val>
          <c:extLst>
            <c:ext xmlns:c16="http://schemas.microsoft.com/office/drawing/2014/chart" uri="{C3380CC4-5D6E-409C-BE32-E72D297353CC}">
              <c16:uniqueId val="{00000006-3647-4E94-9450-EA8A8853EA49}"/>
            </c:ext>
          </c:extLst>
        </c:ser>
        <c:ser>
          <c:idx val="1"/>
          <c:order val="2"/>
          <c:tx>
            <c:strRef>
              <c:f>'Fig 3.2'!$E$37</c:f>
              <c:strCache>
                <c:ptCount val="1"/>
                <c:pt idx="0">
                  <c:v>Payments made</c:v>
                </c:pt>
              </c:strCache>
            </c:strRef>
          </c:tx>
          <c:spPr>
            <a:solidFill>
              <a:srgbClr val="45286F"/>
            </a:solidFill>
            <a:ln w="3175">
              <a:solidFill>
                <a:schemeClr val="tx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50DB-4FDE-A423-9C580916F983}"/>
                </c:ext>
              </c:extLst>
            </c:dLbl>
            <c:dLbl>
              <c:idx val="1"/>
              <c:numFmt formatCode="&quot;£&quot;#,##0.0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2-50DB-4FDE-A423-9C580916F983}"/>
                </c:ext>
              </c:extLst>
            </c:dLbl>
            <c:dLbl>
              <c:idx val="2"/>
              <c:numFmt formatCode="&quot;£&quot;#,##0.0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3-50DB-4FDE-A423-9C580916F983}"/>
                </c:ext>
              </c:extLst>
            </c:dLbl>
            <c:dLbl>
              <c:idx val="3"/>
              <c:numFmt formatCode="&quot;£&quot;#,##0.0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4-50DB-4FDE-A423-9C580916F983}"/>
                </c:ext>
              </c:extLst>
            </c:dLbl>
            <c:dLbl>
              <c:idx val="4"/>
              <c:layout>
                <c:manualLayout>
                  <c:x val="0"/>
                  <c:y val="0.1190157480314960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B22-414D-9DA3-8D70F9FABF46}"/>
                </c:ext>
              </c:extLst>
            </c:dLbl>
            <c:numFmt formatCode="&quot;£&quot;#,##0.0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'Fig 3.2'!$E$38:$E$49</c:f>
              <c:numCache>
                <c:formatCode>"£"#,##0</c:formatCode>
                <c:ptCount val="12"/>
                <c:pt idx="0">
                  <c:v>0</c:v>
                </c:pt>
                <c:pt idx="1">
                  <c:v>363071.77530601097</c:v>
                </c:pt>
                <c:pt idx="2">
                  <c:v>2567294.6253078226</c:v>
                </c:pt>
                <c:pt idx="3">
                  <c:v>9006897.4399999995</c:v>
                </c:pt>
                <c:pt idx="4">
                  <c:v>64194194.049999997</c:v>
                </c:pt>
                <c:pt idx="5">
                  <c:v>121418400.86000004</c:v>
                </c:pt>
                <c:pt idx="6">
                  <c:v>171365351.36999997</c:v>
                </c:pt>
                <c:pt idx="7">
                  <c:v>191648722.48999992</c:v>
                </c:pt>
                <c:pt idx="8">
                  <c:v>240985786.14999992</c:v>
                </c:pt>
                <c:pt idx="9">
                  <c:v>271205152.63000005</c:v>
                </c:pt>
                <c:pt idx="10">
                  <c:v>283154624.12</c:v>
                </c:pt>
                <c:pt idx="11">
                  <c:v>340894623.33999979</c:v>
                </c:pt>
              </c:numCache>
            </c:numRef>
          </c:val>
          <c:extLst>
            <c:ext xmlns:c16="http://schemas.microsoft.com/office/drawing/2014/chart" uri="{C3380CC4-5D6E-409C-BE32-E72D297353CC}">
              <c16:uniqueId val="{0000000B-3647-4E94-9450-EA8A8853EA49}"/>
            </c:ext>
          </c:extLst>
        </c:ser>
        <c:dLbls>
          <c:showLegendKey val="0"/>
          <c:showVal val="0"/>
          <c:showCatName val="0"/>
          <c:showSerName val="0"/>
          <c:showPercent val="0"/>
          <c:showBubbleSize val="0"/>
        </c:dLbls>
        <c:gapWidth val="50"/>
        <c:axId val="921031952"/>
        <c:axId val="958156160"/>
      </c:barChart>
      <c:catAx>
        <c:axId val="1014017616"/>
        <c:scaling>
          <c:orientation val="minMax"/>
        </c:scaling>
        <c:delete val="0"/>
        <c:axPos val="b"/>
        <c:title>
          <c:tx>
            <c:rich>
              <a:bodyPr rot="0" spcFirstLastPara="1" vertOverflow="ellipsis" vert="horz" wrap="square" anchor="ctr" anchorCtr="1"/>
              <a:lstStyle/>
              <a:p>
                <a:pPr>
                  <a:defRPr sz="10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r>
                  <a:rPr lang="en-GB">
                    <a:solidFill>
                      <a:sysClr val="windowText" lastClr="000000"/>
                    </a:solidFill>
                    <a:latin typeface="Verdana" panose="020B0604030504040204" pitchFamily="34" charset="0"/>
                    <a:ea typeface="Verdana" panose="020B0604030504040204" pitchFamily="34" charset="0"/>
                  </a:rPr>
                  <a:t>Scheme Year</a:t>
                </a:r>
              </a:p>
            </c:rich>
          </c:tx>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title>
        <c:numFmt formatCode="General" sourceLinked="1"/>
        <c:majorTickMark val="out"/>
        <c:minorTickMark val="none"/>
        <c:tickLblPos val="nextTo"/>
        <c:spPr>
          <a:noFill/>
          <a:ln w="6350" cap="flat" cmpd="sng" algn="ctr">
            <a:solidFill>
              <a:schemeClr val="tx1">
                <a:lumMod val="50000"/>
                <a:lumOff val="50000"/>
              </a:schemeClr>
            </a:solidFill>
            <a:round/>
          </a:ln>
          <a:effectLst/>
        </c:spPr>
        <c:txPr>
          <a:bodyPr rot="-5400000" spcFirstLastPara="1" vertOverflow="ellipsis" wrap="square" anchor="ctr" anchorCtr="1"/>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crossAx val="958162400"/>
        <c:crosses val="autoZero"/>
        <c:auto val="1"/>
        <c:lblAlgn val="ctr"/>
        <c:lblOffset val="100"/>
        <c:noMultiLvlLbl val="0"/>
      </c:catAx>
      <c:valAx>
        <c:axId val="958162400"/>
        <c:scaling>
          <c:orientation val="minMax"/>
        </c:scaling>
        <c:delete val="0"/>
        <c:axPos val="l"/>
        <c:majorGridlines>
          <c:spPr>
            <a:ln w="6350" cap="flat" cmpd="sng" algn="ctr">
              <a:solidFill>
                <a:schemeClr val="tx1">
                  <a:lumMod val="50000"/>
                  <a:lumOff val="50000"/>
                </a:schemeClr>
              </a:solidFill>
              <a:prstDash val="dash"/>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r>
                  <a:rPr lang="en-GB">
                    <a:solidFill>
                      <a:sysClr val="windowText" lastClr="000000"/>
                    </a:solidFill>
                    <a:latin typeface="Verdana" panose="020B0604030504040204" pitchFamily="34" charset="0"/>
                    <a:ea typeface="Verdana" panose="020B0604030504040204" pitchFamily="34" charset="0"/>
                  </a:rPr>
                  <a:t>Volume of gas (millions of m</a:t>
                </a:r>
                <a:r>
                  <a:rPr lang="en-GB" baseline="30000">
                    <a:solidFill>
                      <a:sysClr val="windowText" lastClr="000000"/>
                    </a:solidFill>
                    <a:latin typeface="Verdana" panose="020B0604030504040204" pitchFamily="34" charset="0"/>
                    <a:ea typeface="Verdana" panose="020B0604030504040204" pitchFamily="34" charset="0"/>
                  </a:rPr>
                  <a:t>3</a:t>
                </a:r>
                <a:r>
                  <a:rPr lang="en-GB">
                    <a:solidFill>
                      <a:sysClr val="windowText" lastClr="000000"/>
                    </a:solidFill>
                    <a:latin typeface="Verdana" panose="020B0604030504040204" pitchFamily="34" charset="0"/>
                    <a:ea typeface="Verdana" panose="020B0604030504040204" pitchFamily="34" charset="0"/>
                  </a:rPr>
                  <a:t>)/ </a:t>
                </a:r>
                <a:br>
                  <a:rPr lang="en-GB">
                    <a:solidFill>
                      <a:sysClr val="windowText" lastClr="000000"/>
                    </a:solidFill>
                    <a:latin typeface="Verdana" panose="020B0604030504040204" pitchFamily="34" charset="0"/>
                    <a:ea typeface="Verdana" panose="020B0604030504040204" pitchFamily="34" charset="0"/>
                  </a:rPr>
                </a:br>
                <a:r>
                  <a:rPr lang="en-GB">
                    <a:solidFill>
                      <a:sysClr val="windowText" lastClr="000000"/>
                    </a:solidFill>
                    <a:latin typeface="Verdana" panose="020B0604030504040204" pitchFamily="34" charset="0"/>
                    <a:ea typeface="Verdana" panose="020B0604030504040204" pitchFamily="34" charset="0"/>
                  </a:rPr>
                  <a:t>Payments (£m)</a:t>
                </a:r>
              </a:p>
            </c:rich>
          </c:tx>
          <c:layout>
            <c:manualLayout>
              <c:xMode val="edge"/>
              <c:yMode val="edge"/>
              <c:x val="1.5962026634495591E-3"/>
              <c:y val="0.1434626978402858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title>
        <c:numFmt formatCode="#,##0" sourceLinked="0"/>
        <c:majorTickMark val="out"/>
        <c:minorTickMark val="none"/>
        <c:tickLblPos val="nextTo"/>
        <c:spPr>
          <a:noFill/>
          <a:ln w="6350">
            <a:solidFill>
              <a:schemeClr val="tx1">
                <a:lumMod val="50000"/>
                <a:lumOff val="50000"/>
              </a:schemeClr>
            </a:solidFill>
          </a:ln>
          <a:effectLst/>
        </c:spPr>
        <c:txPr>
          <a:bodyPr rot="-60000000" spcFirstLastPara="1" vertOverflow="ellipsis" vert="horz" wrap="square" anchor="ctr" anchorCtr="1"/>
          <a:lstStyle/>
          <a:p>
            <a:pPr>
              <a:defRPr sz="9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crossAx val="1014017616"/>
        <c:crosses val="autoZero"/>
        <c:crossBetween val="between"/>
        <c:dispUnits>
          <c:builtInUnit val="millions"/>
        </c:dispUnits>
      </c:valAx>
      <c:valAx>
        <c:axId val="958156160"/>
        <c:scaling>
          <c:orientation val="minMax"/>
        </c:scaling>
        <c:delete val="1"/>
        <c:axPos val="r"/>
        <c:numFmt formatCode="&quot;£&quot;#,##0" sourceLinked="0"/>
        <c:majorTickMark val="out"/>
        <c:minorTickMark val="none"/>
        <c:tickLblPos val="nextTo"/>
        <c:crossAx val="921031952"/>
        <c:crosses val="max"/>
        <c:crossBetween val="between"/>
        <c:dispUnits>
          <c:builtInUnit val="millions"/>
        </c:dispUnits>
      </c:valAx>
      <c:catAx>
        <c:axId val="921031952"/>
        <c:scaling>
          <c:orientation val="minMax"/>
        </c:scaling>
        <c:delete val="1"/>
        <c:axPos val="b"/>
        <c:numFmt formatCode="General" sourceLinked="1"/>
        <c:majorTickMark val="out"/>
        <c:minorTickMark val="none"/>
        <c:tickLblPos val="nextTo"/>
        <c:crossAx val="958156160"/>
        <c:crosses val="autoZero"/>
        <c:auto val="1"/>
        <c:lblAlgn val="ctr"/>
        <c:lblOffset val="100"/>
        <c:noMultiLvlLbl val="0"/>
      </c:catAx>
      <c:spPr>
        <a:noFill/>
        <a:ln>
          <a:noFill/>
        </a:ln>
        <a:effectLst/>
      </c:spPr>
    </c:plotArea>
    <c:legend>
      <c:legendPos val="t"/>
      <c:legendEntry>
        <c:idx val="1"/>
        <c:delete val="1"/>
      </c:legendEntry>
      <c:legendEntry>
        <c:idx val="2"/>
        <c:delete val="1"/>
      </c:legendEntry>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6576695906432749"/>
          <c:y val="3.8805555555555558E-2"/>
          <c:w val="0.60308187134502922"/>
          <c:h val="0.89168583333333329"/>
        </c:manualLayout>
      </c:layout>
      <c:barChart>
        <c:barDir val="bar"/>
        <c:grouping val="clustered"/>
        <c:varyColors val="0"/>
        <c:ser>
          <c:idx val="0"/>
          <c:order val="0"/>
          <c:tx>
            <c:strRef>
              <c:f>'Fig 4.3'!$D$28</c:f>
              <c:strCache>
                <c:ptCount val="1"/>
                <c:pt idx="0">
                  <c:v>% of all material non-compliances</c:v>
                </c:pt>
              </c:strCache>
            </c:strRef>
          </c:tx>
          <c:spPr>
            <a:solidFill>
              <a:srgbClr val="2363AF"/>
            </a:solidFill>
            <a:ln w="3175">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solidFill>
                      <a:round/>
                    </a:ln>
                    <a:effectLst/>
                  </c:spPr>
                </c15:leaderLines>
              </c:ext>
            </c:extLst>
          </c:dLbls>
          <c:cat>
            <c:strRef>
              <c:f>'Fig 4.3'!$B$29:$B$33</c:f>
              <c:strCache>
                <c:ptCount val="5"/>
                <c:pt idx="0">
                  <c:v>Sustainability - no evidence of sustainable fuel</c:v>
                </c:pt>
                <c:pt idx="1">
                  <c:v>External pipework not declared</c:v>
                </c:pt>
                <c:pt idx="2">
                  <c:v>Heat losses are not properly accounted for</c:v>
                </c:pt>
                <c:pt idx="3">
                  <c:v>Meter temperature probes not properly installed/ loose/ may have been tampered with</c:v>
                </c:pt>
                <c:pt idx="4">
                  <c:v>Faulty meter</c:v>
                </c:pt>
              </c:strCache>
            </c:strRef>
          </c:cat>
          <c:val>
            <c:numRef>
              <c:f>'Fig 4.3'!$D$29:$D$33</c:f>
              <c:numCache>
                <c:formatCode>0.0%</c:formatCode>
                <c:ptCount val="5"/>
                <c:pt idx="0">
                  <c:v>0.33840304182509506</c:v>
                </c:pt>
                <c:pt idx="1">
                  <c:v>0.12547528517110265</c:v>
                </c:pt>
                <c:pt idx="2">
                  <c:v>0.11406844106463879</c:v>
                </c:pt>
                <c:pt idx="3">
                  <c:v>7.6045627376425853E-2</c:v>
                </c:pt>
                <c:pt idx="4">
                  <c:v>6.0836501901140684E-2</c:v>
                </c:pt>
              </c:numCache>
            </c:numRef>
          </c:val>
          <c:extLst>
            <c:ext xmlns:c16="http://schemas.microsoft.com/office/drawing/2014/chart" uri="{C3380CC4-5D6E-409C-BE32-E72D297353CC}">
              <c16:uniqueId val="{0000000C-C7C0-4C66-AC67-199AC95AA237}"/>
            </c:ext>
          </c:extLst>
        </c:ser>
        <c:dLbls>
          <c:dLblPos val="outEnd"/>
          <c:showLegendKey val="0"/>
          <c:showVal val="1"/>
          <c:showCatName val="0"/>
          <c:showSerName val="0"/>
          <c:showPercent val="0"/>
          <c:showBubbleSize val="0"/>
        </c:dLbls>
        <c:gapWidth val="50"/>
        <c:axId val="1751189360"/>
        <c:axId val="1751185616"/>
      </c:barChart>
      <c:catAx>
        <c:axId val="1751189360"/>
        <c:scaling>
          <c:orientation val="maxMin"/>
        </c:scaling>
        <c:delete val="0"/>
        <c:axPos val="l"/>
        <c:numFmt formatCode="General" sourceLinked="1"/>
        <c:majorTickMark val="out"/>
        <c:minorTickMark val="none"/>
        <c:tickLblPos val="nextTo"/>
        <c:spPr>
          <a:noFill/>
          <a:ln w="6350" cap="flat" cmpd="sng" algn="ctr">
            <a:solidFill>
              <a:schemeClr val="tx1">
                <a:lumMod val="50000"/>
                <a:lumOff val="50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crossAx val="1751185616"/>
        <c:crosses val="autoZero"/>
        <c:auto val="1"/>
        <c:lblAlgn val="ctr"/>
        <c:lblOffset val="100"/>
        <c:noMultiLvlLbl val="0"/>
      </c:catAx>
      <c:valAx>
        <c:axId val="1751185616"/>
        <c:scaling>
          <c:orientation val="minMax"/>
          <c:max val="0.4"/>
        </c:scaling>
        <c:delete val="0"/>
        <c:axPos val="t"/>
        <c:majorGridlines>
          <c:spPr>
            <a:ln w="6350" cap="flat" cmpd="sng" algn="ctr">
              <a:solidFill>
                <a:schemeClr val="bg1">
                  <a:lumMod val="75000"/>
                </a:schemeClr>
              </a:solidFill>
              <a:prstDash val="dash"/>
              <a:round/>
            </a:ln>
            <a:effectLst/>
          </c:spPr>
        </c:majorGridlines>
        <c:numFmt formatCode="0%" sourceLinked="0"/>
        <c:majorTickMark val="out"/>
        <c:minorTickMark val="none"/>
        <c:tickLblPos val="high"/>
        <c:spPr>
          <a:noFill/>
          <a:ln>
            <a:noFill/>
          </a:ln>
          <a:effectLst/>
        </c:spPr>
        <c:txPr>
          <a:bodyPr rot="-60000000" spcFirstLastPara="1" vertOverflow="ellipsis" vert="horz" wrap="square" anchor="ctr" anchorCtr="1"/>
          <a:lstStyle/>
          <a:p>
            <a:pPr>
              <a:defRPr sz="8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crossAx val="1751189360"/>
        <c:crosses val="autoZero"/>
        <c:crossBetween val="between"/>
        <c:majorUnit val="5.000000000000001E-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6350" cap="flat" cmpd="sng" algn="ctr">
      <a:noFill/>
      <a:round/>
    </a:ln>
    <a:effectLst/>
  </c:spPr>
  <c:txPr>
    <a:bodyPr/>
    <a:lstStyle/>
    <a:p>
      <a:pPr>
        <a:defRPr sz="700">
          <a:latin typeface="Verdana" panose="020B0604030504040204" pitchFamily="34" charset="0"/>
          <a:ea typeface="Verdana" panose="020B060403050404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454861111111111"/>
          <c:y val="0.12359027777777777"/>
          <c:w val="0.82741575222959418"/>
          <c:h val="0.65425319747911681"/>
        </c:manualLayout>
      </c:layout>
      <c:barChart>
        <c:barDir val="col"/>
        <c:grouping val="clustered"/>
        <c:varyColors val="0"/>
        <c:ser>
          <c:idx val="2"/>
          <c:order val="0"/>
          <c:tx>
            <c:strRef>
              <c:f>'Fig 2.2'!$G$40</c:f>
              <c:strCache>
                <c:ptCount val="1"/>
                <c:pt idx="0">
                  <c:v>Total Tariff Guarantee and extension approvals</c:v>
                </c:pt>
              </c:strCache>
            </c:strRef>
          </c:tx>
          <c:spPr>
            <a:solidFill>
              <a:srgbClr val="45286F"/>
            </a:solidFill>
            <a:ln w="3175">
              <a:solidFill>
                <a:sysClr val="windowText" lastClr="000000"/>
              </a:solidFill>
            </a:ln>
            <a:effectLst/>
          </c:spPr>
          <c:invertIfNegative val="0"/>
          <c:dLbls>
            <c:dLbl>
              <c:idx val="4"/>
              <c:layout>
                <c:manualLayout>
                  <c:x val="0"/>
                  <c:y val="2.584426267424765E-3"/>
                </c:manualLayout>
              </c:layout>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C11-44E6-BB11-736BED0FF8BD}"/>
                </c:ext>
              </c:extLst>
            </c:dLbl>
            <c:dLbl>
              <c:idx val="5"/>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0-1C11-44E6-BB11-736BED0FF8BD}"/>
                </c:ext>
              </c:extLst>
            </c:dLbl>
            <c:dLbl>
              <c:idx val="6"/>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1-1C11-44E6-BB11-736BED0FF8BD}"/>
                </c:ext>
              </c:extLst>
            </c:dLbl>
            <c:dLbl>
              <c:idx val="7"/>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4-1C11-44E6-BB11-736BED0FF8BD}"/>
                </c:ext>
              </c:extLst>
            </c:dLbl>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2.2'!$B$41:$B$48</c:f>
              <c:strCache>
                <c:ptCount val="8"/>
                <c:pt idx="0">
                  <c:v>GSHP</c:v>
                </c:pt>
                <c:pt idx="1">
                  <c:v>Solid Biomass Boiler</c:v>
                </c:pt>
                <c:pt idx="2">
                  <c:v>ASHP</c:v>
                </c:pt>
                <c:pt idx="3">
                  <c:v>WSHP</c:v>
                </c:pt>
                <c:pt idx="4">
                  <c:v>Biomethane</c:v>
                </c:pt>
                <c:pt idx="5">
                  <c:v>Biogas</c:v>
                </c:pt>
                <c:pt idx="6">
                  <c:v>Solid Biomass CHP</c:v>
                </c:pt>
                <c:pt idx="7">
                  <c:v>Solar Thermal</c:v>
                </c:pt>
              </c:strCache>
            </c:strRef>
          </c:cat>
          <c:val>
            <c:numRef>
              <c:f>'Fig 2.2'!$G$41:$G$48</c:f>
              <c:numCache>
                <c:formatCode>General</c:formatCode>
                <c:ptCount val="8"/>
                <c:pt idx="0">
                  <c:v>548</c:v>
                </c:pt>
                <c:pt idx="1">
                  <c:v>188</c:v>
                </c:pt>
                <c:pt idx="2">
                  <c:v>97</c:v>
                </c:pt>
                <c:pt idx="3">
                  <c:v>64</c:v>
                </c:pt>
                <c:pt idx="4">
                  <c:v>31</c:v>
                </c:pt>
                <c:pt idx="5">
                  <c:v>13</c:v>
                </c:pt>
                <c:pt idx="6">
                  <c:v>8</c:v>
                </c:pt>
                <c:pt idx="7">
                  <c:v>6</c:v>
                </c:pt>
              </c:numCache>
            </c:numRef>
          </c:val>
          <c:extLst>
            <c:ext xmlns:c16="http://schemas.microsoft.com/office/drawing/2014/chart" uri="{C3380CC4-5D6E-409C-BE32-E72D297353CC}">
              <c16:uniqueId val="{00000002-7CCE-4CF1-9EEE-97F1C123E450}"/>
            </c:ext>
          </c:extLst>
        </c:ser>
        <c:ser>
          <c:idx val="3"/>
          <c:order val="1"/>
          <c:tx>
            <c:strRef>
              <c:f>'Fig 2.2'!$H$40</c:f>
              <c:strCache>
                <c:ptCount val="1"/>
                <c:pt idx="0">
                  <c:v>Total capacity approved (MW)</c:v>
                </c:pt>
              </c:strCache>
            </c:strRef>
          </c:tx>
          <c:spPr>
            <a:solidFill>
              <a:srgbClr val="A1ABB2"/>
            </a:solidFill>
            <a:ln w="3175">
              <a:solidFill>
                <a:sysClr val="windowText" lastClr="000000"/>
              </a:solidFill>
            </a:ln>
            <a:effectLst/>
          </c:spPr>
          <c:invertIfNegative val="0"/>
          <c:dLbls>
            <c:dLbl>
              <c:idx val="0"/>
              <c:tx>
                <c:rich>
                  <a:bodyPr/>
                  <a:lstStyle/>
                  <a:p>
                    <a:fld id="{C7EB3094-F7AA-4CF7-8B60-71E32DBE156C}" type="VALUE">
                      <a:rPr lang="en-US"/>
                      <a:pPr/>
                      <a:t>[VALUE]</a:t>
                    </a:fld>
                    <a:r>
                      <a:rPr lang="en-US"/>
                      <a:t> MW</a:t>
                    </a:r>
                  </a:p>
                </c:rich>
              </c:tx>
              <c:dLblPos val="in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1C11-44E6-BB11-736BED0FF8BD}"/>
                </c:ext>
              </c:extLst>
            </c:dLbl>
            <c:dLbl>
              <c:idx val="1"/>
              <c:tx>
                <c:rich>
                  <a:bodyPr/>
                  <a:lstStyle/>
                  <a:p>
                    <a:fld id="{DE04C76E-292E-4887-9769-CF975C2E0F30}" type="VALUE">
                      <a:rPr lang="en-US"/>
                      <a:pPr/>
                      <a:t>[VALUE]</a:t>
                    </a:fld>
                    <a:r>
                      <a:rPr lang="en-US"/>
                      <a:t> MW</a:t>
                    </a:r>
                  </a:p>
                </c:rich>
              </c:tx>
              <c:dLblPos val="in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6-1C11-44E6-BB11-736BED0FF8BD}"/>
                </c:ext>
              </c:extLst>
            </c:dLbl>
            <c:dLbl>
              <c:idx val="2"/>
              <c:tx>
                <c:rich>
                  <a:bodyPr/>
                  <a:lstStyle/>
                  <a:p>
                    <a:fld id="{2E7413E5-CD17-4D46-9780-42F95AC93075}" type="VALUE">
                      <a:rPr lang="en-US"/>
                      <a:pPr/>
                      <a:t>[VALUE]</a:t>
                    </a:fld>
                    <a:r>
                      <a:rPr lang="en-US"/>
                      <a:t> MW</a:t>
                    </a:r>
                  </a:p>
                </c:rich>
              </c:tx>
              <c:dLblPos val="in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7-1C11-44E6-BB11-736BED0FF8BD}"/>
                </c:ext>
              </c:extLst>
            </c:dLbl>
            <c:dLbl>
              <c:idx val="3"/>
              <c:layout>
                <c:manualLayout>
                  <c:x val="0"/>
                  <c:y val="-1.3653188079573635E-3"/>
                </c:manualLayout>
              </c:layout>
              <c:tx>
                <c:rich>
                  <a:bodyPr/>
                  <a:lstStyle/>
                  <a:p>
                    <a:fld id="{7078243A-73CF-40D8-A774-19454F932786}" type="VALUE">
                      <a:rPr lang="en-US"/>
                      <a:pPr/>
                      <a:t>[VALUE]</a:t>
                    </a:fld>
                    <a:r>
                      <a:rPr lang="en-US"/>
                      <a:t> MW</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8-1C11-44E6-BB11-736BED0FF8BD}"/>
                </c:ext>
              </c:extLst>
            </c:dLbl>
            <c:dLbl>
              <c:idx val="4"/>
              <c:delete val="1"/>
              <c:extLst>
                <c:ext xmlns:c15="http://schemas.microsoft.com/office/drawing/2012/chart" uri="{CE6537A1-D6FC-4f65-9D91-7224C49458BB}"/>
                <c:ext xmlns:c16="http://schemas.microsoft.com/office/drawing/2014/chart" uri="{C3380CC4-5D6E-409C-BE32-E72D297353CC}">
                  <c16:uniqueId val="{00000002-1C11-44E6-BB11-736BED0FF8BD}"/>
                </c:ext>
              </c:extLst>
            </c:dLbl>
            <c:dLbl>
              <c:idx val="5"/>
              <c:tx>
                <c:rich>
                  <a:bodyPr/>
                  <a:lstStyle/>
                  <a:p>
                    <a:fld id="{ACC667AE-DB75-4FBE-9C99-E770353F5A01}" type="VALUE">
                      <a:rPr lang="en-US"/>
                      <a:pPr/>
                      <a:t>[VALUE]</a:t>
                    </a:fld>
                    <a:r>
                      <a:rPr lang="en-US"/>
                      <a:t> MW</a:t>
                    </a:r>
                  </a:p>
                </c:rich>
              </c:tx>
              <c:dLblPos val="in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9-1C11-44E6-BB11-736BED0FF8BD}"/>
                </c:ext>
              </c:extLst>
            </c:dLbl>
            <c:dLbl>
              <c:idx val="6"/>
              <c:layout>
                <c:manualLayout>
                  <c:x val="-1.2974474557181433E-16"/>
                  <c:y val="3.1281129346801451E-4"/>
                </c:manualLayout>
              </c:layout>
              <c:tx>
                <c:rich>
                  <a:bodyPr/>
                  <a:lstStyle/>
                  <a:p>
                    <a:fld id="{584805CA-1C4A-4FC2-B792-3A96EBF50941}" type="VALUE">
                      <a:rPr lang="en-US"/>
                      <a:pPr/>
                      <a:t>[VALUE]</a:t>
                    </a:fld>
                    <a:r>
                      <a:rPr lang="en-US"/>
                      <a:t> MW</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A-1C11-44E6-BB11-736BED0FF8BD}"/>
                </c:ext>
              </c:extLst>
            </c:dLbl>
            <c:dLbl>
              <c:idx val="7"/>
              <c:tx>
                <c:rich>
                  <a:bodyPr/>
                  <a:lstStyle/>
                  <a:p>
                    <a:fld id="{F215BF49-4852-4F21-83B2-1ED0CAF48B99}" type="VALUE">
                      <a:rPr lang="en-US"/>
                      <a:pPr/>
                      <a:t>[VALUE]</a:t>
                    </a:fld>
                    <a:r>
                      <a:rPr lang="en-US"/>
                      <a:t> MW</a:t>
                    </a:r>
                  </a:p>
                </c:rich>
              </c:tx>
              <c:dLblPos val="in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B-1C11-44E6-BB11-736BED0FF8BD}"/>
                </c:ext>
              </c:extLst>
            </c:dLbl>
            <c:numFmt formatCode="#,##0.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'Fig 2.2'!$H$41:$H$48</c:f>
              <c:numCache>
                <c:formatCode>0.00</c:formatCode>
                <c:ptCount val="8"/>
                <c:pt idx="0">
                  <c:v>226.22300000000001</c:v>
                </c:pt>
                <c:pt idx="1">
                  <c:v>261.95600000000002</c:v>
                </c:pt>
                <c:pt idx="2">
                  <c:v>4.8739999999999997</c:v>
                </c:pt>
                <c:pt idx="3">
                  <c:v>97.355000000000004</c:v>
                </c:pt>
                <c:pt idx="4" formatCode="_-* #,##0_-;\-* #,##0_-;_-* &quot;-&quot;??_-;_-@_-">
                  <c:v>0</c:v>
                </c:pt>
                <c:pt idx="5">
                  <c:v>4.3449999999999998</c:v>
                </c:pt>
                <c:pt idx="6">
                  <c:v>62.564999999999998</c:v>
                </c:pt>
                <c:pt idx="7">
                  <c:v>0.38900000000000001</c:v>
                </c:pt>
              </c:numCache>
            </c:numRef>
          </c:val>
          <c:extLst>
            <c:ext xmlns:c16="http://schemas.microsoft.com/office/drawing/2014/chart" uri="{C3380CC4-5D6E-409C-BE32-E72D297353CC}">
              <c16:uniqueId val="{0000000F-7CCE-4CF1-9EEE-97F1C123E450}"/>
            </c:ext>
          </c:extLst>
        </c:ser>
        <c:dLbls>
          <c:showLegendKey val="0"/>
          <c:showVal val="1"/>
          <c:showCatName val="0"/>
          <c:showSerName val="0"/>
          <c:showPercent val="0"/>
          <c:showBubbleSize val="0"/>
        </c:dLbls>
        <c:gapWidth val="165"/>
        <c:axId val="1714290416"/>
        <c:axId val="1991646032"/>
        <c:extLst/>
      </c:barChart>
      <c:catAx>
        <c:axId val="1714290416"/>
        <c:scaling>
          <c:orientation val="minMax"/>
        </c:scaling>
        <c:delete val="0"/>
        <c:axPos val="b"/>
        <c:numFmt formatCode="General" sourceLinked="1"/>
        <c:majorTickMark val="out"/>
        <c:minorTickMark val="none"/>
        <c:tickLblPos val="nextTo"/>
        <c:spPr>
          <a:noFill/>
          <a:ln w="6350" cap="flat" cmpd="sng" algn="ctr">
            <a:solidFill>
              <a:schemeClr val="tx1">
                <a:lumMod val="50000"/>
                <a:lumOff val="50000"/>
              </a:schemeClr>
            </a:solidFill>
            <a:round/>
          </a:ln>
          <a:effectLst/>
        </c:spPr>
        <c:txPr>
          <a:bodyPr rot="-5400000" spcFirstLastPara="1" vertOverflow="ellipsis" wrap="square" anchor="ctr" anchorCtr="1"/>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crossAx val="1991646032"/>
        <c:crosses val="autoZero"/>
        <c:auto val="1"/>
        <c:lblAlgn val="ctr"/>
        <c:lblOffset val="100"/>
        <c:noMultiLvlLbl val="0"/>
      </c:catAx>
      <c:valAx>
        <c:axId val="1991646032"/>
        <c:scaling>
          <c:orientation val="minMax"/>
        </c:scaling>
        <c:delete val="0"/>
        <c:axPos val="l"/>
        <c:majorGridlines>
          <c:spPr>
            <a:ln w="6350" cap="flat" cmpd="sng" algn="ctr">
              <a:solidFill>
                <a:srgbClr val="A1ABB2"/>
              </a:solidFill>
              <a:prstDash val="dash"/>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r>
                  <a:rPr lang="en-GB"/>
                  <a:t>Approved applications/capacity (MW)</a:t>
                </a:r>
              </a:p>
            </c:rich>
          </c:tx>
          <c:layout>
            <c:manualLayout>
              <c:xMode val="edge"/>
              <c:yMode val="edge"/>
              <c:x val="8.2041343669250651E-3"/>
              <c:y val="0.1163455555555555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title>
        <c:numFmt formatCode="#,##0" sourceLinked="0"/>
        <c:majorTickMark val="out"/>
        <c:minorTickMark val="none"/>
        <c:tickLblPos val="nextTo"/>
        <c:spPr>
          <a:noFill/>
          <a:ln w="6350">
            <a:solidFill>
              <a:schemeClr val="tx1">
                <a:lumMod val="50000"/>
                <a:lumOff val="50000"/>
              </a:schemeClr>
            </a:solid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crossAx val="171429041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00">
          <a:solidFill>
            <a:sysClr val="windowText" lastClr="000000"/>
          </a:solidFill>
          <a:latin typeface="Verdana" panose="020B0604030504040204" pitchFamily="34" charset="0"/>
          <a:ea typeface="Verdana" panose="020B060403050404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solidFill>
            <a:srgbClr val="079448"/>
          </a:solidFill>
          <a:ln>
            <a:noFill/>
          </a:ln>
          <a:effectLst/>
        </c:spPr>
        <c:marker>
          <c:symbol val="none"/>
        </c:marker>
        <c:dLbl>
          <c:idx val="0"/>
          <c:spPr>
            <a:noFill/>
            <a:ln>
              <a:noFill/>
            </a:ln>
            <a:effectLst/>
          </c:spPr>
          <c:txPr>
            <a:bodyPr rot="0" spcFirstLastPara="1" vertOverflow="ellipsis" vert="horz" wrap="square" anchor="ctr" anchorCtr="1"/>
            <a:lstStyle/>
            <a:p>
              <a:pPr>
                <a:defRPr sz="11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
        <c:spPr>
          <a:solidFill>
            <a:srgbClr val="079448"/>
          </a:solidFill>
          <a:ln>
            <a:noFill/>
          </a:ln>
          <a:effectLst/>
        </c:spPr>
        <c:marker>
          <c:symbol val="none"/>
        </c:marker>
        <c:dLbl>
          <c:idx val="0"/>
          <c:spPr>
            <a:noFill/>
            <a:ln>
              <a:noFill/>
            </a:ln>
            <a:effectLst/>
          </c:spPr>
          <c:txPr>
            <a:bodyPr rot="0" spcFirstLastPara="1" vertOverflow="ellipsis" vert="horz" wrap="square" anchor="ctr" anchorCtr="1"/>
            <a:lstStyle/>
            <a:p>
              <a:pPr>
                <a:defRPr sz="11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
        <c:spPr>
          <a:solidFill>
            <a:srgbClr val="079448"/>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'Fig 2.3'!$C$36</c:f>
              <c:strCache>
                <c:ptCount val="1"/>
                <c:pt idx="0">
                  <c:v>Number of accreditations granted</c:v>
                </c:pt>
              </c:strCache>
            </c:strRef>
          </c:tx>
          <c:spPr>
            <a:solidFill>
              <a:srgbClr val="079448"/>
            </a:solidFill>
            <a:ln w="3175">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 2.3'!$B$37:$B$48</c:f>
              <c:numCache>
                <c:formatCode>mmm</c:formatCode>
                <c:ptCount val="12"/>
                <c:pt idx="0">
                  <c:v>44652</c:v>
                </c:pt>
                <c:pt idx="1">
                  <c:v>44682</c:v>
                </c:pt>
                <c:pt idx="2">
                  <c:v>44713</c:v>
                </c:pt>
                <c:pt idx="3">
                  <c:v>44743</c:v>
                </c:pt>
                <c:pt idx="4">
                  <c:v>44774</c:v>
                </c:pt>
                <c:pt idx="5">
                  <c:v>44805</c:v>
                </c:pt>
                <c:pt idx="6">
                  <c:v>44835</c:v>
                </c:pt>
                <c:pt idx="7">
                  <c:v>44866</c:v>
                </c:pt>
                <c:pt idx="8">
                  <c:v>44896</c:v>
                </c:pt>
                <c:pt idx="9">
                  <c:v>44927</c:v>
                </c:pt>
                <c:pt idx="10">
                  <c:v>44958</c:v>
                </c:pt>
                <c:pt idx="11">
                  <c:v>44986</c:v>
                </c:pt>
              </c:numCache>
            </c:numRef>
          </c:cat>
          <c:val>
            <c:numRef>
              <c:f>'Fig 2.3'!$C$37:$C$48</c:f>
              <c:numCache>
                <c:formatCode>#,##0</c:formatCode>
                <c:ptCount val="12"/>
                <c:pt idx="0">
                  <c:v>83</c:v>
                </c:pt>
                <c:pt idx="1">
                  <c:v>105</c:v>
                </c:pt>
                <c:pt idx="2" formatCode="General">
                  <c:v>79</c:v>
                </c:pt>
                <c:pt idx="3" formatCode="General">
                  <c:v>78</c:v>
                </c:pt>
                <c:pt idx="4" formatCode="General">
                  <c:v>64</c:v>
                </c:pt>
                <c:pt idx="5" formatCode="General">
                  <c:v>62</c:v>
                </c:pt>
                <c:pt idx="6" formatCode="General">
                  <c:v>46</c:v>
                </c:pt>
                <c:pt idx="7" formatCode="General">
                  <c:v>66</c:v>
                </c:pt>
                <c:pt idx="8" formatCode="General">
                  <c:v>48</c:v>
                </c:pt>
                <c:pt idx="9" formatCode="General">
                  <c:v>36</c:v>
                </c:pt>
                <c:pt idx="10" formatCode="General">
                  <c:v>31</c:v>
                </c:pt>
                <c:pt idx="11" formatCode="General">
                  <c:v>34</c:v>
                </c:pt>
              </c:numCache>
            </c:numRef>
          </c:val>
          <c:extLst>
            <c:ext xmlns:c16="http://schemas.microsoft.com/office/drawing/2014/chart" uri="{C3380CC4-5D6E-409C-BE32-E72D297353CC}">
              <c16:uniqueId val="{00000002-0EC4-4B94-8C40-884470C192C2}"/>
            </c:ext>
          </c:extLst>
        </c:ser>
        <c:dLbls>
          <c:showLegendKey val="0"/>
          <c:showVal val="0"/>
          <c:showCatName val="0"/>
          <c:showSerName val="0"/>
          <c:showPercent val="0"/>
          <c:showBubbleSize val="0"/>
        </c:dLbls>
        <c:gapWidth val="50"/>
        <c:overlap val="-27"/>
        <c:axId val="1621739855"/>
        <c:axId val="1487084191"/>
      </c:barChart>
      <c:dateAx>
        <c:axId val="1621739855"/>
        <c:scaling>
          <c:orientation val="minMax"/>
        </c:scaling>
        <c:delete val="0"/>
        <c:axPos val="b"/>
        <c:numFmt formatCode="mmm" sourceLinked="1"/>
        <c:majorTickMark val="out"/>
        <c:minorTickMark val="none"/>
        <c:tickLblPos val="nextTo"/>
        <c:spPr>
          <a:noFill/>
          <a:ln w="6350" cap="flat" cmpd="sng" algn="ctr">
            <a:solidFill>
              <a:schemeClr val="tx1">
                <a:lumMod val="50000"/>
                <a:lumOff val="50000"/>
              </a:schemeClr>
            </a:solidFill>
            <a:round/>
          </a:ln>
          <a:effectLst/>
        </c:spPr>
        <c:txPr>
          <a:bodyPr rot="-5400000" spcFirstLastPara="1" vertOverflow="ellipsis" wrap="square" anchor="ctr" anchorCtr="1"/>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crossAx val="1487084191"/>
        <c:crosses val="autoZero"/>
        <c:auto val="1"/>
        <c:lblOffset val="100"/>
        <c:baseTimeUnit val="months"/>
      </c:dateAx>
      <c:valAx>
        <c:axId val="1487084191"/>
        <c:scaling>
          <c:orientation val="minMax"/>
        </c:scaling>
        <c:delete val="0"/>
        <c:axPos val="l"/>
        <c:majorGridlines>
          <c:spPr>
            <a:ln w="6350" cap="flat" cmpd="sng" algn="ctr">
              <a:solidFill>
                <a:schemeClr val="tx1">
                  <a:lumMod val="50000"/>
                  <a:lumOff val="50000"/>
                </a:schemeClr>
              </a:solidFill>
              <a:prstDash val="dash"/>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r>
                  <a:rPr lang="en-GB">
                    <a:solidFill>
                      <a:sysClr val="windowText" lastClr="000000"/>
                    </a:solidFill>
                  </a:rPr>
                  <a:t>Number of Accreditations Granted</a:t>
                </a:r>
              </a:p>
            </c:rich>
          </c:tx>
          <c:layout>
            <c:manualLayout>
              <c:xMode val="edge"/>
              <c:yMode val="edge"/>
              <c:x val="7.4807488524118934E-3"/>
              <c:y val="0.113217629046369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title>
        <c:numFmt formatCode="#,##0" sourceLinked="1"/>
        <c:majorTickMark val="out"/>
        <c:minorTickMark val="none"/>
        <c:tickLblPos val="nextTo"/>
        <c:spPr>
          <a:noFill/>
          <a:ln w="6350">
            <a:solidFill>
              <a:schemeClr val="tx1">
                <a:lumMod val="50000"/>
                <a:lumOff val="50000"/>
              </a:schemeClr>
            </a:solid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crossAx val="162173985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00">
          <a:latin typeface="Verdana" panose="020B0604030504040204" pitchFamily="34" charset="0"/>
          <a:ea typeface="Verdana" panose="020B0604030504040204" pitchFamily="34" charset="0"/>
        </a:defRPr>
      </a:pPr>
      <a:endParaRPr lang="en-US"/>
    </a:p>
  </c:txPr>
  <c:printSettings>
    <c:headerFooter/>
    <c:pageMargins b="0.75" l="0.7" r="0.7" t="0.75" header="0.3" footer="0.3"/>
    <c:pageSetup/>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155961650153598"/>
          <c:y val="8.5285147740120804E-2"/>
          <c:w val="0.79312021357233142"/>
          <c:h val="0.62600804366709883"/>
        </c:manualLayout>
      </c:layout>
      <c:barChart>
        <c:barDir val="col"/>
        <c:grouping val="clustered"/>
        <c:varyColors val="0"/>
        <c:ser>
          <c:idx val="2"/>
          <c:order val="0"/>
          <c:tx>
            <c:strRef>
              <c:f>'Fig 2.4'!$D$37</c:f>
              <c:strCache>
                <c:ptCount val="1"/>
                <c:pt idx="0">
                  <c:v>Annual accredited capacity (MW)</c:v>
                </c:pt>
              </c:strCache>
            </c:strRef>
          </c:tx>
          <c:spPr>
            <a:solidFill>
              <a:srgbClr val="079448"/>
            </a:solidFill>
            <a:ln w="3175">
              <a:solidFill>
                <a:sysClr val="windowText" lastClr="000000"/>
              </a:solidFill>
            </a:ln>
            <a:effectLst/>
          </c:spPr>
          <c:invertIfNegative val="0"/>
          <c:dLbls>
            <c:dLbl>
              <c:idx val="0"/>
              <c:numFmt formatCode="#,##0.0" sourceLinked="0"/>
              <c:spPr>
                <a:noFill/>
                <a:ln>
                  <a:noFill/>
                </a:ln>
                <a:effectLst/>
              </c:spPr>
              <c:txPr>
                <a:bodyPr rot="-5400000" spcFirstLastPara="1" vertOverflow="ellipsis" wrap="square" anchor="ctr" anchorCtr="1"/>
                <a:lstStyle/>
                <a:p>
                  <a:pPr>
                    <a:defRPr sz="8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1C-E721-4F85-946F-79FBBB0235FE}"/>
                </c:ext>
              </c:extLst>
            </c:dLbl>
            <c:dLbl>
              <c:idx val="11"/>
              <c:layout>
                <c:manualLayout>
                  <c:x val="0"/>
                  <c:y val="0.10932374921133781"/>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D93-466E-9190-3A4A0BFBA11F}"/>
                </c:ext>
              </c:extLst>
            </c:dLbl>
            <c:numFmt formatCode="#,##0.0" sourceLinked="0"/>
            <c:spPr>
              <a:noFill/>
              <a:ln>
                <a:noFill/>
              </a:ln>
              <a:effectLst/>
            </c:spPr>
            <c:txPr>
              <a:bodyPr rot="-5400000" spcFirstLastPara="1" vertOverflow="ellipsis" wrap="square" anchor="ctr" anchorCtr="1"/>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2.4'!$B$38:$B$49</c:f>
              <c:strCache>
                <c:ptCount val="12"/>
                <c:pt idx="0">
                  <c:v>SY1 (2011-12)</c:v>
                </c:pt>
                <c:pt idx="1">
                  <c:v>SY2 (2012-13)</c:v>
                </c:pt>
                <c:pt idx="2">
                  <c:v>SY3 (2013-14)</c:v>
                </c:pt>
                <c:pt idx="3">
                  <c:v>SY4 (2014-15)</c:v>
                </c:pt>
                <c:pt idx="4">
                  <c:v>SY5 (2015-16)</c:v>
                </c:pt>
                <c:pt idx="5">
                  <c:v>SY6 (2016-17)</c:v>
                </c:pt>
                <c:pt idx="6">
                  <c:v>SY7 (2017-18)</c:v>
                </c:pt>
                <c:pt idx="7">
                  <c:v>SY8 (2018-19)</c:v>
                </c:pt>
                <c:pt idx="8">
                  <c:v>SY9 (2019-20)</c:v>
                </c:pt>
                <c:pt idx="9">
                  <c:v>SY10 (2020-21)</c:v>
                </c:pt>
                <c:pt idx="10">
                  <c:v>SY11 (2021-22)</c:v>
                </c:pt>
                <c:pt idx="11">
                  <c:v>SY12 (2022-23)</c:v>
                </c:pt>
              </c:strCache>
            </c:strRef>
          </c:cat>
          <c:val>
            <c:numRef>
              <c:f>'Fig 2.4'!$D$38:$D$49</c:f>
              <c:numCache>
                <c:formatCode>#,##0.00</c:formatCode>
                <c:ptCount val="12"/>
                <c:pt idx="0">
                  <c:v>2.3719999999999999</c:v>
                </c:pt>
                <c:pt idx="1">
                  <c:v>221.423</c:v>
                </c:pt>
                <c:pt idx="2">
                  <c:v>428.36</c:v>
                </c:pt>
                <c:pt idx="3">
                  <c:v>771.80899999999997</c:v>
                </c:pt>
                <c:pt idx="4">
                  <c:v>873.85199999999998</c:v>
                </c:pt>
                <c:pt idx="5">
                  <c:v>750.86099999999999</c:v>
                </c:pt>
                <c:pt idx="6">
                  <c:v>748.07899999999995</c:v>
                </c:pt>
                <c:pt idx="7">
                  <c:v>514.553</c:v>
                </c:pt>
                <c:pt idx="8">
                  <c:v>621.23199999999997</c:v>
                </c:pt>
                <c:pt idx="9">
                  <c:v>300.988</c:v>
                </c:pt>
                <c:pt idx="10">
                  <c:v>465.18900000000002</c:v>
                </c:pt>
                <c:pt idx="11">
                  <c:v>280.84899999999999</c:v>
                </c:pt>
              </c:numCache>
            </c:numRef>
          </c:val>
          <c:extLst>
            <c:ext xmlns:c16="http://schemas.microsoft.com/office/drawing/2014/chart" uri="{C3380CC4-5D6E-409C-BE32-E72D297353CC}">
              <c16:uniqueId val="{00000011-E721-4F85-946F-79FBBB0235FE}"/>
            </c:ext>
          </c:extLst>
        </c:ser>
        <c:dLbls>
          <c:showLegendKey val="0"/>
          <c:showVal val="1"/>
          <c:showCatName val="0"/>
          <c:showSerName val="0"/>
          <c:showPercent val="0"/>
          <c:showBubbleSize val="0"/>
        </c:dLbls>
        <c:gapWidth val="63"/>
        <c:axId val="1714290416"/>
        <c:axId val="1991646032"/>
        <c:extLst/>
      </c:barChart>
      <c:lineChart>
        <c:grouping val="standard"/>
        <c:varyColors val="0"/>
        <c:ser>
          <c:idx val="3"/>
          <c:order val="1"/>
          <c:tx>
            <c:strRef>
              <c:f>'Fig 2.4'!$E$37</c:f>
              <c:strCache>
                <c:ptCount val="1"/>
                <c:pt idx="0">
                  <c:v>Cumulative capacity (MW)</c:v>
                </c:pt>
              </c:strCache>
            </c:strRef>
          </c:tx>
          <c:spPr>
            <a:ln w="28575" cap="rnd">
              <a:solidFill>
                <a:srgbClr val="E2C700"/>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1B-E721-4F85-946F-79FBBB0235FE}"/>
                </c:ext>
              </c:extLst>
            </c:dLbl>
            <c:dLbl>
              <c:idx val="1"/>
              <c:delete val="1"/>
              <c:extLst>
                <c:ext xmlns:c15="http://schemas.microsoft.com/office/drawing/2012/chart" uri="{CE6537A1-D6FC-4f65-9D91-7224C49458BB}"/>
                <c:ext xmlns:c16="http://schemas.microsoft.com/office/drawing/2014/chart" uri="{C3380CC4-5D6E-409C-BE32-E72D297353CC}">
                  <c16:uniqueId val="{0000001A-E721-4F85-946F-79FBBB0235FE}"/>
                </c:ext>
              </c:extLst>
            </c:dLbl>
            <c:dLbl>
              <c:idx val="2"/>
              <c:delete val="1"/>
              <c:extLst>
                <c:ext xmlns:c15="http://schemas.microsoft.com/office/drawing/2012/chart" uri="{CE6537A1-D6FC-4f65-9D91-7224C49458BB}"/>
                <c:ext xmlns:c16="http://schemas.microsoft.com/office/drawing/2014/chart" uri="{C3380CC4-5D6E-409C-BE32-E72D297353CC}">
                  <c16:uniqueId val="{00000019-E721-4F85-946F-79FBBB0235FE}"/>
                </c:ext>
              </c:extLst>
            </c:dLbl>
            <c:dLbl>
              <c:idx val="3"/>
              <c:delete val="1"/>
              <c:extLst>
                <c:ext xmlns:c15="http://schemas.microsoft.com/office/drawing/2012/chart" uri="{CE6537A1-D6FC-4f65-9D91-7224C49458BB}"/>
                <c:ext xmlns:c16="http://schemas.microsoft.com/office/drawing/2014/chart" uri="{C3380CC4-5D6E-409C-BE32-E72D297353CC}">
                  <c16:uniqueId val="{00000018-E721-4F85-946F-79FBBB0235FE}"/>
                </c:ext>
              </c:extLst>
            </c:dLbl>
            <c:dLbl>
              <c:idx val="4"/>
              <c:delete val="1"/>
              <c:extLst>
                <c:ext xmlns:c15="http://schemas.microsoft.com/office/drawing/2012/chart" uri="{CE6537A1-D6FC-4f65-9D91-7224C49458BB}"/>
                <c:ext xmlns:c16="http://schemas.microsoft.com/office/drawing/2014/chart" uri="{C3380CC4-5D6E-409C-BE32-E72D297353CC}">
                  <c16:uniqueId val="{00000017-E721-4F85-946F-79FBBB0235FE}"/>
                </c:ext>
              </c:extLst>
            </c:dLbl>
            <c:dLbl>
              <c:idx val="5"/>
              <c:delete val="1"/>
              <c:extLst>
                <c:ext xmlns:c15="http://schemas.microsoft.com/office/drawing/2012/chart" uri="{CE6537A1-D6FC-4f65-9D91-7224C49458BB}"/>
                <c:ext xmlns:c16="http://schemas.microsoft.com/office/drawing/2014/chart" uri="{C3380CC4-5D6E-409C-BE32-E72D297353CC}">
                  <c16:uniqueId val="{00000016-E721-4F85-946F-79FBBB0235FE}"/>
                </c:ext>
              </c:extLst>
            </c:dLbl>
            <c:dLbl>
              <c:idx val="6"/>
              <c:delete val="1"/>
              <c:extLst>
                <c:ext xmlns:c15="http://schemas.microsoft.com/office/drawing/2012/chart" uri="{CE6537A1-D6FC-4f65-9D91-7224C49458BB}"/>
                <c:ext xmlns:c16="http://schemas.microsoft.com/office/drawing/2014/chart" uri="{C3380CC4-5D6E-409C-BE32-E72D297353CC}">
                  <c16:uniqueId val="{00000015-E721-4F85-946F-79FBBB0235FE}"/>
                </c:ext>
              </c:extLst>
            </c:dLbl>
            <c:dLbl>
              <c:idx val="7"/>
              <c:delete val="1"/>
              <c:extLst>
                <c:ext xmlns:c15="http://schemas.microsoft.com/office/drawing/2012/chart" uri="{CE6537A1-D6FC-4f65-9D91-7224C49458BB}"/>
                <c:ext xmlns:c16="http://schemas.microsoft.com/office/drawing/2014/chart" uri="{C3380CC4-5D6E-409C-BE32-E72D297353CC}">
                  <c16:uniqueId val="{00000014-E721-4F85-946F-79FBBB0235FE}"/>
                </c:ext>
              </c:extLst>
            </c:dLbl>
            <c:dLbl>
              <c:idx val="8"/>
              <c:delete val="1"/>
              <c:extLst>
                <c:ext xmlns:c15="http://schemas.microsoft.com/office/drawing/2012/chart" uri="{CE6537A1-D6FC-4f65-9D91-7224C49458BB}"/>
                <c:ext xmlns:c16="http://schemas.microsoft.com/office/drawing/2014/chart" uri="{C3380CC4-5D6E-409C-BE32-E72D297353CC}">
                  <c16:uniqueId val="{00000013-E721-4F85-946F-79FBBB0235FE}"/>
                </c:ext>
              </c:extLst>
            </c:dLbl>
            <c:dLbl>
              <c:idx val="9"/>
              <c:delete val="1"/>
              <c:extLst>
                <c:ext xmlns:c15="http://schemas.microsoft.com/office/drawing/2012/chart" uri="{CE6537A1-D6FC-4f65-9D91-7224C49458BB}"/>
                <c:ext xmlns:c16="http://schemas.microsoft.com/office/drawing/2014/chart" uri="{C3380CC4-5D6E-409C-BE32-E72D297353CC}">
                  <c16:uniqueId val="{0000001D-E721-4F85-946F-79FBBB0235FE}"/>
                </c:ext>
              </c:extLst>
            </c:dLbl>
            <c:dLbl>
              <c:idx val="10"/>
              <c:delete val="1"/>
              <c:extLst>
                <c:ext xmlns:c15="http://schemas.microsoft.com/office/drawing/2012/chart" uri="{CE6537A1-D6FC-4f65-9D91-7224C49458BB}"/>
                <c:ext xmlns:c16="http://schemas.microsoft.com/office/drawing/2014/chart" uri="{C3380CC4-5D6E-409C-BE32-E72D297353CC}">
                  <c16:uniqueId val="{00000001-2460-45B8-86AD-9BDBCD6FFEA8}"/>
                </c:ext>
              </c:extLst>
            </c:dLbl>
            <c:dLbl>
              <c:idx val="11"/>
              <c:layout>
                <c:manualLayout>
                  <c:x val="-0.10955807000155666"/>
                  <c:y val="-5.6216420630224272E-2"/>
                </c:manualLayout>
              </c:layout>
              <c:tx>
                <c:rich>
                  <a:bodyPr rot="0" spcFirstLastPara="1" vertOverflow="ellipsis" vert="horz" wrap="square" anchor="ctr" anchorCtr="1"/>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r>
                      <a:rPr lang="en-US"/>
                      <a:t>5,979.6 MW </a:t>
                    </a:r>
                  </a:p>
                </c:rich>
              </c:tx>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DF71-4B6A-B6B0-04036F0C03F6}"/>
                </c:ext>
              </c:extLst>
            </c:d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 2.4'!$B$38:$B$48</c:f>
              <c:strCache>
                <c:ptCount val="11"/>
                <c:pt idx="0">
                  <c:v>SY1 (2011-12)</c:v>
                </c:pt>
                <c:pt idx="1">
                  <c:v>SY2 (2012-13)</c:v>
                </c:pt>
                <c:pt idx="2">
                  <c:v>SY3 (2013-14)</c:v>
                </c:pt>
                <c:pt idx="3">
                  <c:v>SY4 (2014-15)</c:v>
                </c:pt>
                <c:pt idx="4">
                  <c:v>SY5 (2015-16)</c:v>
                </c:pt>
                <c:pt idx="5">
                  <c:v>SY6 (2016-17)</c:v>
                </c:pt>
                <c:pt idx="6">
                  <c:v>SY7 (2017-18)</c:v>
                </c:pt>
                <c:pt idx="7">
                  <c:v>SY8 (2018-19)</c:v>
                </c:pt>
                <c:pt idx="8">
                  <c:v>SY9 (2019-20)</c:v>
                </c:pt>
                <c:pt idx="9">
                  <c:v>SY10 (2020-21)</c:v>
                </c:pt>
                <c:pt idx="10">
                  <c:v>SY11 (2021-22)</c:v>
                </c:pt>
              </c:strCache>
            </c:strRef>
          </c:cat>
          <c:val>
            <c:numRef>
              <c:f>'Fig 2.4'!$E$38:$E$49</c:f>
              <c:numCache>
                <c:formatCode>#,##0.00</c:formatCode>
                <c:ptCount val="12"/>
                <c:pt idx="0">
                  <c:v>2.3719999999999999</c:v>
                </c:pt>
                <c:pt idx="1">
                  <c:v>223.79500000000002</c:v>
                </c:pt>
                <c:pt idx="2">
                  <c:v>652.15499999999997</c:v>
                </c:pt>
                <c:pt idx="3">
                  <c:v>1423.9639999999999</c:v>
                </c:pt>
                <c:pt idx="4">
                  <c:v>2297.8159999999998</c:v>
                </c:pt>
                <c:pt idx="5">
                  <c:v>3048.6769999999997</c:v>
                </c:pt>
                <c:pt idx="6">
                  <c:v>3796.7559999999994</c:v>
                </c:pt>
                <c:pt idx="7">
                  <c:v>4311.3089999999993</c:v>
                </c:pt>
                <c:pt idx="8">
                  <c:v>4932.5409999999993</c:v>
                </c:pt>
                <c:pt idx="9">
                  <c:v>5233.5289999999995</c:v>
                </c:pt>
                <c:pt idx="10">
                  <c:v>5698.7179999999998</c:v>
                </c:pt>
                <c:pt idx="11">
                  <c:v>5979.567</c:v>
                </c:pt>
              </c:numCache>
            </c:numRef>
          </c:val>
          <c:smooth val="0"/>
          <c:extLst>
            <c:ext xmlns:c16="http://schemas.microsoft.com/office/drawing/2014/chart" uri="{C3380CC4-5D6E-409C-BE32-E72D297353CC}">
              <c16:uniqueId val="{00000012-E721-4F85-946F-79FBBB0235FE}"/>
            </c:ext>
          </c:extLst>
        </c:ser>
        <c:dLbls>
          <c:showLegendKey val="0"/>
          <c:showVal val="1"/>
          <c:showCatName val="0"/>
          <c:showSerName val="0"/>
          <c:showPercent val="0"/>
          <c:showBubbleSize val="0"/>
        </c:dLbls>
        <c:marker val="1"/>
        <c:smooth val="0"/>
        <c:axId val="1837108623"/>
        <c:axId val="1747181151"/>
        <c:extLst/>
      </c:lineChart>
      <c:catAx>
        <c:axId val="1714290416"/>
        <c:scaling>
          <c:orientation val="minMax"/>
        </c:scaling>
        <c:delete val="0"/>
        <c:axPos val="b"/>
        <c:title>
          <c:tx>
            <c:rich>
              <a:bodyPr rot="0" spcFirstLastPara="1" vertOverflow="ellipsis" vert="horz" wrap="square" anchor="ctr" anchorCtr="1"/>
              <a:lstStyle/>
              <a:p>
                <a:pPr>
                  <a:defRPr sz="10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r>
                  <a:rPr lang="en-GB"/>
                  <a:t>Scheme Years</a:t>
                </a:r>
              </a:p>
            </c:rich>
          </c:tx>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title>
        <c:numFmt formatCode="General" sourceLinked="1"/>
        <c:majorTickMark val="out"/>
        <c:minorTickMark val="none"/>
        <c:tickLblPos val="nextTo"/>
        <c:spPr>
          <a:noFill/>
          <a:ln w="6350" cap="flat" cmpd="sng" algn="ctr">
            <a:solidFill>
              <a:schemeClr val="tx1">
                <a:lumMod val="50000"/>
                <a:lumOff val="50000"/>
              </a:schemeClr>
            </a:solidFill>
            <a:round/>
          </a:ln>
          <a:effectLst/>
        </c:spPr>
        <c:txPr>
          <a:bodyPr rot="-5400000" spcFirstLastPara="1" vertOverflow="ellipsis" wrap="square" anchor="ctr" anchorCtr="1"/>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crossAx val="1991646032"/>
        <c:crosses val="autoZero"/>
        <c:auto val="1"/>
        <c:lblAlgn val="ctr"/>
        <c:lblOffset val="100"/>
        <c:noMultiLvlLbl val="0"/>
      </c:catAx>
      <c:valAx>
        <c:axId val="1991646032"/>
        <c:scaling>
          <c:orientation val="minMax"/>
          <c:max val="1000"/>
        </c:scaling>
        <c:delete val="0"/>
        <c:axPos val="l"/>
        <c:majorGridlines>
          <c:spPr>
            <a:ln w="6350" cap="flat" cmpd="sng" algn="ctr">
              <a:solidFill>
                <a:srgbClr val="A1ABB2"/>
              </a:solidFill>
              <a:prstDash val="dash"/>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r>
                  <a:rPr lang="en-GB"/>
                  <a:t>Annual approved capacity (MW)</a:t>
                </a:r>
              </a:p>
            </c:rich>
          </c:tx>
          <c:layout>
            <c:manualLayout>
              <c:xMode val="edge"/>
              <c:yMode val="edge"/>
              <c:x val="8.2041343669250651E-3"/>
              <c:y val="0.1163455555555555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title>
        <c:numFmt formatCode="#,##0" sourceLinked="0"/>
        <c:majorTickMark val="out"/>
        <c:minorTickMark val="none"/>
        <c:tickLblPos val="nextTo"/>
        <c:spPr>
          <a:noFill/>
          <a:ln w="6350">
            <a:solidFill>
              <a:schemeClr val="tx1">
                <a:lumMod val="50000"/>
                <a:lumOff val="50000"/>
              </a:schemeClr>
            </a:solid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crossAx val="1714290416"/>
        <c:crosses val="autoZero"/>
        <c:crossBetween val="between"/>
      </c:valAx>
      <c:valAx>
        <c:axId val="1747181151"/>
        <c:scaling>
          <c:orientation val="minMax"/>
          <c:max val="7000"/>
          <c:min val="0"/>
        </c:scaling>
        <c:delete val="0"/>
        <c:axPos val="r"/>
        <c:title>
          <c:tx>
            <c:rich>
              <a:bodyPr rot="-5400000" spcFirstLastPara="1" vertOverflow="ellipsis" vert="horz" wrap="square" anchor="ctr" anchorCtr="1"/>
              <a:lstStyle/>
              <a:p>
                <a:pPr>
                  <a:defRPr sz="10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r>
                  <a:rPr lang="en-GB"/>
                  <a:t>Cumulative capacity (MW)</a:t>
                </a:r>
              </a:p>
            </c:rich>
          </c:tx>
          <c:layout>
            <c:manualLayout>
              <c:xMode val="edge"/>
              <c:yMode val="edge"/>
              <c:x val="0.96019585608614988"/>
              <c:y val="0.135847833271843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title>
        <c:numFmt formatCode="#,##0" sourceLinked="0"/>
        <c:majorTickMark val="out"/>
        <c:minorTickMark val="none"/>
        <c:tickLblPos val="nextTo"/>
        <c:spPr>
          <a:noFill/>
          <a:ln w="6350">
            <a:solidFill>
              <a:schemeClr val="tx1">
                <a:lumMod val="50000"/>
                <a:lumOff val="50000"/>
              </a:schemeClr>
            </a:solidFill>
          </a:ln>
          <a:effectLst/>
        </c:spPr>
        <c:txPr>
          <a:bodyPr rot="-60000000" spcFirstLastPara="1" vertOverflow="ellipsis" vert="horz" wrap="square" anchor="ctr" anchorCtr="1"/>
          <a:lstStyle/>
          <a:p>
            <a:pPr>
              <a:defRPr sz="8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crossAx val="1837108623"/>
        <c:crosses val="max"/>
        <c:crossBetween val="between"/>
        <c:majorUnit val="700"/>
      </c:valAx>
      <c:catAx>
        <c:axId val="1837108623"/>
        <c:scaling>
          <c:orientation val="minMax"/>
        </c:scaling>
        <c:delete val="1"/>
        <c:axPos val="b"/>
        <c:numFmt formatCode="General" sourceLinked="1"/>
        <c:majorTickMark val="out"/>
        <c:minorTickMark val="none"/>
        <c:tickLblPos val="nextTo"/>
        <c:crossAx val="1747181151"/>
        <c:crosses val="autoZero"/>
        <c:auto val="1"/>
        <c:lblAlgn val="ctr"/>
        <c:lblOffset val="100"/>
        <c:noMultiLvlLbl val="0"/>
      </c:catAx>
      <c:spPr>
        <a:noFill/>
        <a:ln>
          <a:noFill/>
        </a:ln>
        <a:effectLst/>
      </c:spPr>
    </c:plotArea>
    <c:legend>
      <c:legendPos val="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00">
          <a:solidFill>
            <a:sysClr val="windowText" lastClr="000000"/>
          </a:solidFill>
          <a:latin typeface="Verdana" panose="020B0604030504040204" pitchFamily="34" charset="0"/>
          <a:ea typeface="Verdana" panose="020B060403050404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035837866257228E-4"/>
          <c:y val="0.18826067099513663"/>
          <c:w val="0.98400141790137374"/>
          <c:h val="0.66126671329224418"/>
        </c:manualLayout>
      </c:layout>
      <c:ofPieChart>
        <c:ofPieType val="pie"/>
        <c:varyColors val="1"/>
        <c:ser>
          <c:idx val="0"/>
          <c:order val="0"/>
          <c:tx>
            <c:strRef>
              <c:f>'Fig 2.5'!$E$33</c:f>
              <c:strCache>
                <c:ptCount val="1"/>
                <c:pt idx="0">
                  <c:v>% of total accreditations</c:v>
                </c:pt>
              </c:strCache>
            </c:strRef>
          </c:tx>
          <c:spPr>
            <a:ln w="12700">
              <a:solidFill>
                <a:schemeClr val="lt1"/>
              </a:solidFill>
            </a:ln>
          </c:spPr>
          <c:dPt>
            <c:idx val="0"/>
            <c:bubble3D val="0"/>
            <c:spPr>
              <a:solidFill>
                <a:srgbClr val="079448"/>
              </a:solidFill>
              <a:ln w="12700">
                <a:solidFill>
                  <a:schemeClr val="lt1"/>
                </a:solidFill>
              </a:ln>
              <a:effectLst/>
            </c:spPr>
            <c:extLst>
              <c:ext xmlns:c16="http://schemas.microsoft.com/office/drawing/2014/chart" uri="{C3380CC4-5D6E-409C-BE32-E72D297353CC}">
                <c16:uniqueId val="{00000001-1F85-421D-AA56-F60E15EA038D}"/>
              </c:ext>
            </c:extLst>
          </c:dPt>
          <c:dPt>
            <c:idx val="1"/>
            <c:bubble3D val="0"/>
            <c:spPr>
              <a:solidFill>
                <a:srgbClr val="E2C700"/>
              </a:solidFill>
              <a:ln w="12700">
                <a:solidFill>
                  <a:schemeClr val="lt1"/>
                </a:solidFill>
              </a:ln>
              <a:effectLst/>
            </c:spPr>
            <c:extLst>
              <c:ext xmlns:c16="http://schemas.microsoft.com/office/drawing/2014/chart" uri="{C3380CC4-5D6E-409C-BE32-E72D297353CC}">
                <c16:uniqueId val="{00000003-1F85-421D-AA56-F60E15EA038D}"/>
              </c:ext>
            </c:extLst>
          </c:dPt>
          <c:dPt>
            <c:idx val="2"/>
            <c:bubble3D val="0"/>
            <c:spPr>
              <a:solidFill>
                <a:srgbClr val="CD1F45"/>
              </a:solidFill>
              <a:ln w="12700">
                <a:solidFill>
                  <a:schemeClr val="lt1"/>
                </a:solidFill>
              </a:ln>
              <a:effectLst/>
            </c:spPr>
            <c:extLst>
              <c:ext xmlns:c16="http://schemas.microsoft.com/office/drawing/2014/chart" uri="{C3380CC4-5D6E-409C-BE32-E72D297353CC}">
                <c16:uniqueId val="{00000005-1F85-421D-AA56-F60E15EA038D}"/>
              </c:ext>
            </c:extLst>
          </c:dPt>
          <c:dPt>
            <c:idx val="3"/>
            <c:bubble3D val="0"/>
            <c:spPr>
              <a:solidFill>
                <a:srgbClr val="45286F"/>
              </a:solidFill>
              <a:ln w="12700">
                <a:solidFill>
                  <a:schemeClr val="lt1"/>
                </a:solidFill>
              </a:ln>
              <a:effectLst/>
            </c:spPr>
            <c:extLst>
              <c:ext xmlns:c16="http://schemas.microsoft.com/office/drawing/2014/chart" uri="{C3380CC4-5D6E-409C-BE32-E72D297353CC}">
                <c16:uniqueId val="{00000007-1F85-421D-AA56-F60E15EA038D}"/>
              </c:ext>
            </c:extLst>
          </c:dPt>
          <c:dPt>
            <c:idx val="4"/>
            <c:bubble3D val="0"/>
            <c:spPr>
              <a:solidFill>
                <a:srgbClr val="51C1B5"/>
              </a:solidFill>
              <a:ln w="12700">
                <a:solidFill>
                  <a:schemeClr val="lt1"/>
                </a:solidFill>
              </a:ln>
              <a:effectLst/>
            </c:spPr>
            <c:extLst>
              <c:ext xmlns:c16="http://schemas.microsoft.com/office/drawing/2014/chart" uri="{C3380CC4-5D6E-409C-BE32-E72D297353CC}">
                <c16:uniqueId val="{00000009-1F85-421D-AA56-F60E15EA038D}"/>
              </c:ext>
            </c:extLst>
          </c:dPt>
          <c:dPt>
            <c:idx val="5"/>
            <c:bubble3D val="0"/>
            <c:spPr>
              <a:solidFill>
                <a:srgbClr val="2363AF"/>
              </a:solidFill>
              <a:ln w="12700">
                <a:solidFill>
                  <a:schemeClr val="lt1"/>
                </a:solidFill>
              </a:ln>
              <a:effectLst/>
            </c:spPr>
            <c:extLst>
              <c:ext xmlns:c16="http://schemas.microsoft.com/office/drawing/2014/chart" uri="{C3380CC4-5D6E-409C-BE32-E72D297353CC}">
                <c16:uniqueId val="{0000000B-1F85-421D-AA56-F60E15EA038D}"/>
              </c:ext>
            </c:extLst>
          </c:dPt>
          <c:dPt>
            <c:idx val="6"/>
            <c:bubble3D val="0"/>
            <c:spPr>
              <a:solidFill>
                <a:srgbClr val="91AE3C"/>
              </a:solidFill>
              <a:ln w="12700">
                <a:solidFill>
                  <a:schemeClr val="lt1"/>
                </a:solidFill>
              </a:ln>
              <a:effectLst/>
            </c:spPr>
            <c:extLst>
              <c:ext xmlns:c16="http://schemas.microsoft.com/office/drawing/2014/chart" uri="{C3380CC4-5D6E-409C-BE32-E72D297353CC}">
                <c16:uniqueId val="{0000000D-1F85-421D-AA56-F60E15EA038D}"/>
              </c:ext>
            </c:extLst>
          </c:dPt>
          <c:dPt>
            <c:idx val="7"/>
            <c:bubble3D val="0"/>
            <c:spPr>
              <a:solidFill>
                <a:srgbClr val="CC3399"/>
              </a:solidFill>
              <a:ln w="12700">
                <a:solidFill>
                  <a:schemeClr val="lt1"/>
                </a:solidFill>
              </a:ln>
              <a:effectLst/>
            </c:spPr>
            <c:extLst>
              <c:ext xmlns:c16="http://schemas.microsoft.com/office/drawing/2014/chart" uri="{C3380CC4-5D6E-409C-BE32-E72D297353CC}">
                <c16:uniqueId val="{0000000F-1F85-421D-AA56-F60E15EA038D}"/>
              </c:ext>
            </c:extLst>
          </c:dPt>
          <c:dPt>
            <c:idx val="8"/>
            <c:bubble3D val="0"/>
            <c:spPr>
              <a:solidFill>
                <a:srgbClr val="9E712A"/>
              </a:solidFill>
              <a:ln w="12700">
                <a:solidFill>
                  <a:schemeClr val="lt1"/>
                </a:solidFill>
              </a:ln>
              <a:effectLst/>
            </c:spPr>
            <c:extLst>
              <c:ext xmlns:c16="http://schemas.microsoft.com/office/drawing/2014/chart" uri="{C3380CC4-5D6E-409C-BE32-E72D297353CC}">
                <c16:uniqueId val="{00000011-1F85-421D-AA56-F60E15EA038D}"/>
              </c:ext>
            </c:extLst>
          </c:dPt>
          <c:dPt>
            <c:idx val="9"/>
            <c:bubble3D val="0"/>
            <c:spPr>
              <a:solidFill>
                <a:srgbClr val="A1ABB2"/>
              </a:solidFill>
              <a:ln w="12700">
                <a:solidFill>
                  <a:schemeClr val="lt1"/>
                </a:solidFill>
              </a:ln>
              <a:effectLst/>
            </c:spPr>
            <c:extLst>
              <c:ext xmlns:c16="http://schemas.microsoft.com/office/drawing/2014/chart" uri="{C3380CC4-5D6E-409C-BE32-E72D297353CC}">
                <c16:uniqueId val="{00000013-1F85-421D-AA56-F60E15EA038D}"/>
              </c:ext>
            </c:extLst>
          </c:dPt>
          <c:dLbls>
            <c:dLbl>
              <c:idx val="0"/>
              <c:layout>
                <c:manualLayout>
                  <c:x val="0.12266030517160464"/>
                  <c:y val="-0.10848329090622474"/>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F85-421D-AA56-F60E15EA038D}"/>
                </c:ext>
              </c:extLst>
            </c:dLbl>
            <c:dLbl>
              <c:idx val="1"/>
              <c:layout>
                <c:manualLayout>
                  <c:x val="-5.4805425505112866E-2"/>
                  <c:y val="-0.12174824721653048"/>
                </c:manualLayout>
              </c:layout>
              <c:tx>
                <c:rich>
                  <a:bodyPr/>
                  <a:lstStyle/>
                  <a:p>
                    <a:r>
                      <a:rPr lang="en-US"/>
                      <a:t>GSHP</a:t>
                    </a:r>
                    <a:r>
                      <a:rPr lang="en-US" baseline="0"/>
                      <a:t>, </a:t>
                    </a:r>
                    <a:fld id="{4DFA006B-FF74-4264-9F0C-F70FC9FA04DB}" type="VALUE">
                      <a:rPr lang="en-US" baseline="0"/>
                      <a:pPr/>
                      <a:t>[VALUE]</a:t>
                    </a:fld>
                    <a:endParaRPr lang="en-US" baseline="0"/>
                  </a:p>
                </c:rich>
              </c:tx>
              <c:dLblPos val="bestFit"/>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1F85-421D-AA56-F60E15EA038D}"/>
                </c:ext>
              </c:extLst>
            </c:dLbl>
            <c:dLbl>
              <c:idx val="2"/>
              <c:layout>
                <c:manualLayout>
                  <c:x val="1.7574365248021803E-2"/>
                  <c:y val="-0.20523226742784456"/>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F85-421D-AA56-F60E15EA038D}"/>
                </c:ext>
              </c:extLst>
            </c:dLbl>
            <c:dLbl>
              <c:idx val="3"/>
              <c:layout>
                <c:manualLayout>
                  <c:x val="3.951254142050685E-2"/>
                  <c:y val="-0.19365776707804402"/>
                </c:manualLayout>
              </c:layout>
              <c:tx>
                <c:rich>
                  <a:bodyPr/>
                  <a:lstStyle/>
                  <a:p>
                    <a:r>
                      <a:rPr lang="en-US" baseline="0"/>
                      <a:t>Biogas, </a:t>
                    </a:r>
                    <a:fld id="{F20B2FEF-B4CC-44C9-948F-57E9BEF06A3D}" type="VALUE">
                      <a:rPr lang="en-US" baseline="0"/>
                      <a:pPr/>
                      <a:t>[VALUE]</a:t>
                    </a:fld>
                    <a:endParaRPr lang="en-US" baseline="0"/>
                  </a:p>
                </c:rich>
              </c:tx>
              <c:dLblPos val="bestFit"/>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7-1F85-421D-AA56-F60E15EA038D}"/>
                </c:ext>
              </c:extLst>
            </c:dLbl>
            <c:dLbl>
              <c:idx val="4"/>
              <c:layout>
                <c:manualLayout>
                  <c:x val="3.9702322931850595E-2"/>
                  <c:y val="-0.1486591600756259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F85-421D-AA56-F60E15EA038D}"/>
                </c:ext>
              </c:extLst>
            </c:dLbl>
            <c:dLbl>
              <c:idx val="5"/>
              <c:layout>
                <c:manualLayout>
                  <c:x val="-0.1074819661053322"/>
                  <c:y val="-0.14041251176248476"/>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F85-421D-AA56-F60E15EA038D}"/>
                </c:ext>
              </c:extLst>
            </c:dLbl>
            <c:dLbl>
              <c:idx val="7"/>
              <c:layout>
                <c:manualLayout>
                  <c:x val="-1.378499692566254E-2"/>
                  <c:y val="-0.18232876231633166"/>
                </c:manualLayout>
              </c:layout>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dLblPos val="bestFit"/>
              <c:showLegendKey val="0"/>
              <c:showVal val="1"/>
              <c:showCatName val="1"/>
              <c:showSerName val="0"/>
              <c:showPercent val="0"/>
              <c:showBubbleSize val="0"/>
              <c:extLst>
                <c:ext xmlns:c15="http://schemas.microsoft.com/office/drawing/2012/chart" uri="{CE6537A1-D6FC-4f65-9D91-7224C49458BB}">
                  <c15:layout>
                    <c:manualLayout>
                      <c:w val="0.27922366135596277"/>
                      <c:h val="5.230812255826664E-2"/>
                    </c:manualLayout>
                  </c15:layout>
                </c:ext>
                <c:ext xmlns:c16="http://schemas.microsoft.com/office/drawing/2014/chart" uri="{C3380CC4-5D6E-409C-BE32-E72D297353CC}">
                  <c16:uniqueId val="{0000000F-1F85-421D-AA56-F60E15EA038D}"/>
                </c:ext>
              </c:extLst>
            </c:dLbl>
            <c:dLbl>
              <c:idx val="8"/>
              <c:layout>
                <c:manualLayout>
                  <c:x val="-3.8217751676582778E-3"/>
                  <c:y val="0.23443870172625364"/>
                </c:manualLayout>
              </c:layout>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dLblPos val="bestFit"/>
              <c:showLegendKey val="0"/>
              <c:showVal val="1"/>
              <c:showCatName val="1"/>
              <c:showSerName val="0"/>
              <c:showPercent val="0"/>
              <c:showBubbleSize val="0"/>
              <c:extLst>
                <c:ext xmlns:c15="http://schemas.microsoft.com/office/drawing/2012/chart" uri="{CE6537A1-D6FC-4f65-9D91-7224C49458BB}">
                  <c15:layout>
                    <c:manualLayout>
                      <c:w val="9.6554410504890636E-2"/>
                      <c:h val="0.11840982582583882"/>
                    </c:manualLayout>
                  </c15:layout>
                </c:ext>
                <c:ext xmlns:c16="http://schemas.microsoft.com/office/drawing/2014/chart" uri="{C3380CC4-5D6E-409C-BE32-E72D297353CC}">
                  <c16:uniqueId val="{00000011-1F85-421D-AA56-F60E15EA038D}"/>
                </c:ext>
              </c:extLst>
            </c:dLbl>
            <c:dLbl>
              <c:idx val="9"/>
              <c:delete val="1"/>
              <c:extLst>
                <c:ext xmlns:c15="http://schemas.microsoft.com/office/drawing/2012/chart" uri="{CE6537A1-D6FC-4f65-9D91-7224C49458BB}"/>
                <c:ext xmlns:c16="http://schemas.microsoft.com/office/drawing/2014/chart" uri="{C3380CC4-5D6E-409C-BE32-E72D297353CC}">
                  <c16:uniqueId val="{00000013-1F85-421D-AA56-F60E15EA038D}"/>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dLblPos val="bestFit"/>
            <c:showLegendKey val="0"/>
            <c:showVal val="1"/>
            <c:showCatName val="1"/>
            <c:showSerName val="0"/>
            <c:showPercent val="0"/>
            <c:showBubbleSize val="0"/>
            <c:showLeaderLines val="1"/>
            <c:leaderLines>
              <c:spPr>
                <a:ln w="9525" cap="flat" cmpd="sng" algn="ctr">
                  <a:solidFill>
                    <a:schemeClr val="tx1"/>
                  </a:solidFill>
                  <a:round/>
                </a:ln>
                <a:effectLst/>
              </c:spPr>
            </c:leaderLines>
            <c:extLst>
              <c:ext xmlns:c15="http://schemas.microsoft.com/office/drawing/2012/chart" uri="{CE6537A1-D6FC-4f65-9D91-7224C49458BB}"/>
            </c:extLst>
          </c:dLbls>
          <c:cat>
            <c:strRef>
              <c:f>'Fig 2.5'!$B$34:$B$42</c:f>
              <c:strCache>
                <c:ptCount val="9"/>
                <c:pt idx="0">
                  <c:v>Solid Biomass Boiler</c:v>
                </c:pt>
                <c:pt idx="1">
                  <c:v>GSHP</c:v>
                </c:pt>
                <c:pt idx="2">
                  <c:v>ASHP</c:v>
                </c:pt>
                <c:pt idx="3">
                  <c:v>Biogas</c:v>
                </c:pt>
                <c:pt idx="4">
                  <c:v>Solar Thermal</c:v>
                </c:pt>
                <c:pt idx="5">
                  <c:v>WSHP</c:v>
                </c:pt>
                <c:pt idx="6">
                  <c:v>Biomethane</c:v>
                </c:pt>
                <c:pt idx="7">
                  <c:v>Solid Biomass CHP</c:v>
                </c:pt>
                <c:pt idx="8">
                  <c:v>Waste</c:v>
                </c:pt>
              </c:strCache>
            </c:strRef>
          </c:cat>
          <c:val>
            <c:numRef>
              <c:f>'Fig 2.5'!$E$34:$E$42</c:f>
              <c:numCache>
                <c:formatCode>0.00%</c:formatCode>
                <c:ptCount val="9"/>
                <c:pt idx="0">
                  <c:v>0.77090522962569685</c:v>
                </c:pt>
                <c:pt idx="1">
                  <c:v>0.11852933368728431</c:v>
                </c:pt>
                <c:pt idx="2">
                  <c:v>4.1279532784709319E-2</c:v>
                </c:pt>
                <c:pt idx="3">
                  <c:v>3.4200513228917796E-2</c:v>
                </c:pt>
                <c:pt idx="4">
                  <c:v>1.5175648172728077E-2</c:v>
                </c:pt>
                <c:pt idx="5">
                  <c:v>7.8754092558180697E-3</c:v>
                </c:pt>
                <c:pt idx="6">
                  <c:v>7.6099460224758868E-3</c:v>
                </c:pt>
                <c:pt idx="7">
                  <c:v>4.1589239890275197E-3</c:v>
                </c:pt>
                <c:pt idx="8">
                  <c:v>2.6546323334218213E-4</c:v>
                </c:pt>
              </c:numCache>
            </c:numRef>
          </c:val>
          <c:extLst>
            <c:ext xmlns:c16="http://schemas.microsoft.com/office/drawing/2014/chart" uri="{C3380CC4-5D6E-409C-BE32-E72D297353CC}">
              <c16:uniqueId val="{00000014-1F85-421D-AA56-F60E15EA038D}"/>
            </c:ext>
          </c:extLst>
        </c:ser>
        <c:dLbls>
          <c:dLblPos val="bestFit"/>
          <c:showLegendKey val="0"/>
          <c:showVal val="1"/>
          <c:showCatName val="0"/>
          <c:showSerName val="0"/>
          <c:showPercent val="0"/>
          <c:showBubbleSize val="0"/>
          <c:showLeaderLines val="1"/>
        </c:dLbls>
        <c:gapWidth val="100"/>
        <c:splitType val="pos"/>
        <c:splitPos val="4"/>
        <c:secondPieSize val="75"/>
        <c:serLines>
          <c:spPr>
            <a:ln w="9525" cap="flat" cmpd="sng" algn="ctr">
              <a:solidFill>
                <a:sysClr val="windowText" lastClr="000000"/>
              </a:solidFill>
              <a:round/>
            </a:ln>
            <a:effectLst/>
          </c:spPr>
        </c:serLines>
      </c:ofPieChart>
      <c:spPr>
        <a:noFill/>
        <a:ln w="12700">
          <a:solidFill>
            <a:schemeClr val="lt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Verdana" panose="020B0604030504040204" pitchFamily="34" charset="0"/>
          <a:ea typeface="Verdana" panose="020B060403050404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474280178818052E-2"/>
          <c:y val="4.5450496966567715E-2"/>
          <c:w val="0.87634404801644183"/>
          <c:h val="0.69545069781406466"/>
        </c:manualLayout>
      </c:layout>
      <c:areaChart>
        <c:grouping val="percentStacked"/>
        <c:varyColors val="0"/>
        <c:ser>
          <c:idx val="0"/>
          <c:order val="0"/>
          <c:tx>
            <c:strRef>
              <c:f>'Fig 2.6'!$C$43</c:f>
              <c:strCache>
                <c:ptCount val="1"/>
                <c:pt idx="0">
                  <c:v>Solid Biomass Boiler</c:v>
                </c:pt>
              </c:strCache>
            </c:strRef>
          </c:tx>
          <c:spPr>
            <a:solidFill>
              <a:srgbClr val="079448"/>
            </a:solidFill>
            <a:ln w="3175">
              <a:solidFill>
                <a:schemeClr val="tx1"/>
              </a:solidFill>
            </a:ln>
            <a:effectLst/>
          </c:spPr>
          <c:dLbls>
            <c:dLbl>
              <c:idx val="0"/>
              <c:layout>
                <c:manualLayout>
                  <c:x val="-0.15223876005524248"/>
                  <c:y val="-7.6760681554150098E-2"/>
                </c:manualLayout>
              </c:layout>
              <c:spPr>
                <a:solidFill>
                  <a:sysClr val="window" lastClr="FFFFFF"/>
                </a:solidFill>
                <a:ln w="9525" cap="flat" cmpd="sng" algn="ctr">
                  <a:solidFill>
                    <a:sysClr val="windowText" lastClr="000000">
                      <a:lumMod val="25000"/>
                      <a:lumOff val="75000"/>
                    </a:sysClr>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txPr>
                <a:bodyPr rot="0" spcFirstLastPara="1" vertOverflow="clip" horzOverflow="clip" vert="horz" wrap="square" lIns="38100" tIns="19050" rIns="38100" bIns="19050" anchor="ctr" anchorCtr="1">
                  <a:noAutofit/>
                </a:bodyPr>
                <a:lstStyle/>
                <a:p>
                  <a:pPr>
                    <a:defRPr sz="10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wedgeRectCallout">
                      <a:avLst>
                        <a:gd name="adj1" fmla="val -1746"/>
                        <a:gd name="adj2" fmla="val 25977"/>
                      </a:avLst>
                    </a:prstGeom>
                    <a:noFill/>
                    <a:ln>
                      <a:noFill/>
                    </a:ln>
                  </c15:spPr>
                  <c15:layout>
                    <c:manualLayout>
                      <c:w val="0.23287241214548926"/>
                      <c:h val="4.5291510692311E-2"/>
                    </c:manualLayout>
                  </c15:layout>
                </c:ext>
                <c:ext xmlns:c16="http://schemas.microsoft.com/office/drawing/2014/chart" uri="{C3380CC4-5D6E-409C-BE32-E72D297353CC}">
                  <c16:uniqueId val="{00000000-3FA3-4617-BE17-FE65FEFD9FD4}"/>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0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cat>
            <c:strRef>
              <c:f>'Fig 2.6'!$B$44:$B$55</c:f>
              <c:strCache>
                <c:ptCount val="12"/>
                <c:pt idx="0">
                  <c:v>SY1 (2011-12)</c:v>
                </c:pt>
                <c:pt idx="1">
                  <c:v>SY2 (2012-13)</c:v>
                </c:pt>
                <c:pt idx="2">
                  <c:v>SY3 (2013-14)</c:v>
                </c:pt>
                <c:pt idx="3">
                  <c:v>SY4 (2014-15)</c:v>
                </c:pt>
                <c:pt idx="4">
                  <c:v>SY5 (2015-16)</c:v>
                </c:pt>
                <c:pt idx="5">
                  <c:v>SY6 (2016-17)</c:v>
                </c:pt>
                <c:pt idx="6">
                  <c:v>SY7 (2017-18)</c:v>
                </c:pt>
                <c:pt idx="7">
                  <c:v>SY8 (2018-19)</c:v>
                </c:pt>
                <c:pt idx="8">
                  <c:v>SY9 (2019-20)</c:v>
                </c:pt>
                <c:pt idx="9">
                  <c:v>SY10 (2020-21)</c:v>
                </c:pt>
                <c:pt idx="10">
                  <c:v>SY11 (2021-22)</c:v>
                </c:pt>
                <c:pt idx="11">
                  <c:v>SY12 (2022-23)</c:v>
                </c:pt>
              </c:strCache>
            </c:strRef>
          </c:cat>
          <c:val>
            <c:numRef>
              <c:f>'Fig 2.6'!$C$44:$C$55</c:f>
              <c:numCache>
                <c:formatCode>0.00%</c:formatCode>
                <c:ptCount val="12"/>
                <c:pt idx="0">
                  <c:v>0.95362563237774034</c:v>
                </c:pt>
                <c:pt idx="1">
                  <c:v>0.98987910018381098</c:v>
                </c:pt>
                <c:pt idx="2">
                  <c:v>0.98603744513960223</c:v>
                </c:pt>
                <c:pt idx="3">
                  <c:v>0.98385999644989885</c:v>
                </c:pt>
                <c:pt idx="4">
                  <c:v>0.91723884593729843</c:v>
                </c:pt>
                <c:pt idx="5">
                  <c:v>0.80079002638304564</c:v>
                </c:pt>
                <c:pt idx="6">
                  <c:v>0.7801288366602992</c:v>
                </c:pt>
                <c:pt idx="7">
                  <c:v>0.60774303133010599</c:v>
                </c:pt>
                <c:pt idx="8">
                  <c:v>0.48393997733535954</c:v>
                </c:pt>
                <c:pt idx="9">
                  <c:v>0.50859502704426751</c:v>
                </c:pt>
                <c:pt idx="10">
                  <c:v>0.43095387036236882</c:v>
                </c:pt>
                <c:pt idx="11">
                  <c:v>0.6691460535732725</c:v>
                </c:pt>
              </c:numCache>
            </c:numRef>
          </c:val>
          <c:extLst>
            <c:ext xmlns:c16="http://schemas.microsoft.com/office/drawing/2014/chart" uri="{C3380CC4-5D6E-409C-BE32-E72D297353CC}">
              <c16:uniqueId val="{00000001-3FA3-4617-BE17-FE65FEFD9FD4}"/>
            </c:ext>
          </c:extLst>
        </c:ser>
        <c:ser>
          <c:idx val="1"/>
          <c:order val="1"/>
          <c:tx>
            <c:strRef>
              <c:f>'Fig 2.6'!$D$43</c:f>
              <c:strCache>
                <c:ptCount val="1"/>
                <c:pt idx="0">
                  <c:v>Ground Source Heat Pump (GSHP)</c:v>
                </c:pt>
              </c:strCache>
            </c:strRef>
          </c:tx>
          <c:spPr>
            <a:solidFill>
              <a:srgbClr val="E2C700"/>
            </a:solidFill>
            <a:ln w="3175">
              <a:solidFill>
                <a:sysClr val="windowText" lastClr="000000"/>
              </a:solidFill>
            </a:ln>
            <a:effectLst/>
          </c:spPr>
          <c:dLbls>
            <c:dLbl>
              <c:idx val="0"/>
              <c:layout>
                <c:manualLayout>
                  <c:x val="0.29326513213981242"/>
                  <c:y val="0.16503492868566078"/>
                </c:manualLayout>
              </c:layout>
              <c:tx>
                <c:rich>
                  <a:bodyPr rot="0" spcFirstLastPara="1" vertOverflow="clip" horzOverflow="clip" vert="horz" wrap="square" lIns="38100" tIns="19050" rIns="38100" bIns="19050" anchor="ctr" anchorCtr="1">
                    <a:spAutoFit/>
                  </a:bodyPr>
                  <a:lstStyle/>
                  <a:p>
                    <a:pPr>
                      <a:defRPr sz="10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r>
                      <a:rPr lang="en-US" sz="1000" b="1"/>
                      <a:t>GSHP</a:t>
                    </a:r>
                  </a:p>
                </c:rich>
              </c:tx>
              <c:spPr>
                <a:solidFill>
                  <a:sysClr val="window" lastClr="FFFFFF"/>
                </a:solidFill>
                <a:ln w="9525" cap="flat" cmpd="sng" algn="ctr">
                  <a:solidFill>
                    <a:sysClr val="windowText" lastClr="000000">
                      <a:lumMod val="25000"/>
                      <a:lumOff val="75000"/>
                    </a:sysClr>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txPr>
                <a:bodyPr rot="0" spcFirstLastPara="1" vertOverflow="clip" horzOverflow="clip" vert="horz" wrap="square" lIns="38100" tIns="19050" rIns="38100" bIns="19050" anchor="ctr" anchorCtr="1">
                  <a:spAutoFit/>
                </a:bodyPr>
                <a:lstStyle/>
                <a:p>
                  <a:pPr>
                    <a:defRPr sz="10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wedgeRectCallout">
                      <a:avLst>
                        <a:gd name="adj1" fmla="val 3567"/>
                        <a:gd name="adj2" fmla="val 6448"/>
                      </a:avLst>
                    </a:prstGeom>
                    <a:noFill/>
                    <a:ln>
                      <a:noFill/>
                    </a:ln>
                  </c15:spPr>
                  <c15:showDataLabelsRange val="0"/>
                </c:ext>
                <c:ext xmlns:c16="http://schemas.microsoft.com/office/drawing/2014/chart" uri="{C3380CC4-5D6E-409C-BE32-E72D297353CC}">
                  <c16:uniqueId val="{00000002-3FA3-4617-BE17-FE65FEFD9FD4}"/>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0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cat>
            <c:strRef>
              <c:f>'Fig 2.6'!$B$44:$B$55</c:f>
              <c:strCache>
                <c:ptCount val="12"/>
                <c:pt idx="0">
                  <c:v>SY1 (2011-12)</c:v>
                </c:pt>
                <c:pt idx="1">
                  <c:v>SY2 (2012-13)</c:v>
                </c:pt>
                <c:pt idx="2">
                  <c:v>SY3 (2013-14)</c:v>
                </c:pt>
                <c:pt idx="3">
                  <c:v>SY4 (2014-15)</c:v>
                </c:pt>
                <c:pt idx="4">
                  <c:v>SY5 (2015-16)</c:v>
                </c:pt>
                <c:pt idx="5">
                  <c:v>SY6 (2016-17)</c:v>
                </c:pt>
                <c:pt idx="6">
                  <c:v>SY7 (2017-18)</c:v>
                </c:pt>
                <c:pt idx="7">
                  <c:v>SY8 (2018-19)</c:v>
                </c:pt>
                <c:pt idx="8">
                  <c:v>SY9 (2019-20)</c:v>
                </c:pt>
                <c:pt idx="9">
                  <c:v>SY10 (2020-21)</c:v>
                </c:pt>
                <c:pt idx="10">
                  <c:v>SY11 (2021-22)</c:v>
                </c:pt>
                <c:pt idx="11">
                  <c:v>SY12 (2022-23)</c:v>
                </c:pt>
              </c:strCache>
            </c:strRef>
          </c:cat>
          <c:val>
            <c:numRef>
              <c:f>'Fig 2.6'!$D$44:$D$55</c:f>
              <c:numCache>
                <c:formatCode>0.00%</c:formatCode>
                <c:ptCount val="12"/>
                <c:pt idx="0">
                  <c:v>3.6256323777403031E-2</c:v>
                </c:pt>
                <c:pt idx="1">
                  <c:v>4.5975350347524872E-3</c:v>
                </c:pt>
                <c:pt idx="2">
                  <c:v>8.6492669717060412E-3</c:v>
                </c:pt>
                <c:pt idx="3">
                  <c:v>9.8275609639172385E-3</c:v>
                </c:pt>
                <c:pt idx="4">
                  <c:v>4.943285590694993E-2</c:v>
                </c:pt>
                <c:pt idx="5">
                  <c:v>2.1925496197032476E-2</c:v>
                </c:pt>
                <c:pt idx="6">
                  <c:v>9.8813093269561111E-3</c:v>
                </c:pt>
                <c:pt idx="7">
                  <c:v>2.6733883584392666E-2</c:v>
                </c:pt>
                <c:pt idx="8">
                  <c:v>0.10239169907538571</c:v>
                </c:pt>
                <c:pt idx="9">
                  <c:v>0.34230268316344836</c:v>
                </c:pt>
                <c:pt idx="10">
                  <c:v>0.27975725995240641</c:v>
                </c:pt>
                <c:pt idx="11">
                  <c:v>0.21561408443683261</c:v>
                </c:pt>
              </c:numCache>
            </c:numRef>
          </c:val>
          <c:extLst>
            <c:ext xmlns:c16="http://schemas.microsoft.com/office/drawing/2014/chart" uri="{C3380CC4-5D6E-409C-BE32-E72D297353CC}">
              <c16:uniqueId val="{00000003-3FA3-4617-BE17-FE65FEFD9FD4}"/>
            </c:ext>
          </c:extLst>
        </c:ser>
        <c:ser>
          <c:idx val="2"/>
          <c:order val="2"/>
          <c:tx>
            <c:strRef>
              <c:f>'Fig 2.6'!$E$43</c:f>
              <c:strCache>
                <c:ptCount val="1"/>
                <c:pt idx="0">
                  <c:v>Biogas</c:v>
                </c:pt>
              </c:strCache>
            </c:strRef>
          </c:tx>
          <c:spPr>
            <a:solidFill>
              <a:srgbClr val="45286F"/>
            </a:solidFill>
            <a:ln w="3175">
              <a:solidFill>
                <a:schemeClr val="tx1"/>
              </a:solidFill>
            </a:ln>
            <a:effectLst/>
          </c:spPr>
          <c:dLbls>
            <c:dLbl>
              <c:idx val="0"/>
              <c:layout>
                <c:manualLayout>
                  <c:x val="-1.1637572734829654E-2"/>
                  <c:y val="-4.7135901905391714E-3"/>
                </c:manualLayout>
              </c:layout>
              <c:spPr>
                <a:solidFill>
                  <a:sysClr val="window" lastClr="FFFFFF"/>
                </a:solidFill>
                <a:ln w="9525" cap="flat" cmpd="sng" algn="ctr">
                  <a:solidFill>
                    <a:sysClr val="windowText" lastClr="000000">
                      <a:lumMod val="25000"/>
                      <a:lumOff val="75000"/>
                    </a:sysClr>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txPr>
                <a:bodyPr rot="1380000" spcFirstLastPara="1" vertOverflow="clip" horzOverflow="clip" vert="horz" wrap="square" lIns="38100" tIns="19050" rIns="38100" bIns="19050" anchor="ctr" anchorCtr="1">
                  <a:spAutoFit/>
                </a:bodyPr>
                <a:lstStyle/>
                <a:p>
                  <a:pPr>
                    <a:defRPr sz="10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wedgeRectCallout">
                      <a:avLst>
                        <a:gd name="adj1" fmla="val 3525"/>
                        <a:gd name="adj2" fmla="val 15695"/>
                      </a:avLst>
                    </a:prstGeom>
                    <a:noFill/>
                    <a:ln>
                      <a:noFill/>
                    </a:ln>
                  </c15:spPr>
                </c:ext>
                <c:ext xmlns:c16="http://schemas.microsoft.com/office/drawing/2014/chart" uri="{C3380CC4-5D6E-409C-BE32-E72D297353CC}">
                  <c16:uniqueId val="{00000004-3FA3-4617-BE17-FE65FEFD9FD4}"/>
                </c:ext>
              </c:extLst>
            </c:dLbl>
            <c:spPr>
              <a:solidFill>
                <a:sysClr val="window" lastClr="FFFFFF"/>
              </a:solidFill>
              <a:ln>
                <a:solidFill>
                  <a:sysClr val="windowText" lastClr="000000">
                    <a:lumMod val="25000"/>
                    <a:lumOff val="75000"/>
                  </a:sysClr>
                </a:solidFill>
              </a:ln>
              <a:effectLst/>
            </c:spPr>
            <c:txPr>
              <a:bodyPr rot="1380000" spcFirstLastPara="1" vertOverflow="clip" horzOverflow="clip" vert="horz" wrap="square" lIns="38100" tIns="19050" rIns="38100" bIns="19050" anchor="ctr" anchorCtr="1">
                <a:spAutoFit/>
              </a:bodyPr>
              <a:lstStyle/>
              <a:p>
                <a:pPr>
                  <a:defRPr sz="10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cat>
            <c:strRef>
              <c:f>'Fig 2.6'!$B$44:$B$55</c:f>
              <c:strCache>
                <c:ptCount val="12"/>
                <c:pt idx="0">
                  <c:v>SY1 (2011-12)</c:v>
                </c:pt>
                <c:pt idx="1">
                  <c:v>SY2 (2012-13)</c:v>
                </c:pt>
                <c:pt idx="2">
                  <c:v>SY3 (2013-14)</c:v>
                </c:pt>
                <c:pt idx="3">
                  <c:v>SY4 (2014-15)</c:v>
                </c:pt>
                <c:pt idx="4">
                  <c:v>SY5 (2015-16)</c:v>
                </c:pt>
                <c:pt idx="5">
                  <c:v>SY6 (2016-17)</c:v>
                </c:pt>
                <c:pt idx="6">
                  <c:v>SY7 (2017-18)</c:v>
                </c:pt>
                <c:pt idx="7">
                  <c:v>SY8 (2018-19)</c:v>
                </c:pt>
                <c:pt idx="8">
                  <c:v>SY9 (2019-20)</c:v>
                </c:pt>
                <c:pt idx="9">
                  <c:v>SY10 (2020-21)</c:v>
                </c:pt>
                <c:pt idx="10">
                  <c:v>SY11 (2021-22)</c:v>
                </c:pt>
                <c:pt idx="11">
                  <c:v>SY12 (2022-23)</c:v>
                </c:pt>
              </c:strCache>
            </c:strRef>
          </c:cat>
          <c:val>
            <c:numRef>
              <c:f>'Fig 2.6'!$E$44:$E$55</c:f>
              <c:numCache>
                <c:formatCode>0.00%</c:formatCode>
                <c:ptCount val="12"/>
                <c:pt idx="0">
                  <c:v>0</c:v>
                </c:pt>
                <c:pt idx="1">
                  <c:v>8.9421604801669205E-4</c:v>
                </c:pt>
                <c:pt idx="2">
                  <c:v>4.1553833224390694E-4</c:v>
                </c:pt>
                <c:pt idx="3">
                  <c:v>4.5464616245729193E-3</c:v>
                </c:pt>
                <c:pt idx="4">
                  <c:v>2.2107862658665316E-2</c:v>
                </c:pt>
                <c:pt idx="5">
                  <c:v>0.12958723385553386</c:v>
                </c:pt>
                <c:pt idx="6">
                  <c:v>9.4345650659890215E-2</c:v>
                </c:pt>
                <c:pt idx="7">
                  <c:v>0.16144692577829689</c:v>
                </c:pt>
                <c:pt idx="8">
                  <c:v>6.0877417776289716E-2</c:v>
                </c:pt>
                <c:pt idx="9">
                  <c:v>3.1389955745744019E-2</c:v>
                </c:pt>
                <c:pt idx="10">
                  <c:v>1.0784863786546974E-2</c:v>
                </c:pt>
                <c:pt idx="11">
                  <c:v>1.1294325420421652E-2</c:v>
                </c:pt>
              </c:numCache>
            </c:numRef>
          </c:val>
          <c:extLst>
            <c:ext xmlns:c16="http://schemas.microsoft.com/office/drawing/2014/chart" uri="{C3380CC4-5D6E-409C-BE32-E72D297353CC}">
              <c16:uniqueId val="{00000005-3FA3-4617-BE17-FE65FEFD9FD4}"/>
            </c:ext>
          </c:extLst>
        </c:ser>
        <c:ser>
          <c:idx val="3"/>
          <c:order val="3"/>
          <c:tx>
            <c:strRef>
              <c:f>'Fig 2.6'!$F$43</c:f>
              <c:strCache>
                <c:ptCount val="1"/>
                <c:pt idx="0">
                  <c:v>Solid Biomass CHP</c:v>
                </c:pt>
              </c:strCache>
            </c:strRef>
          </c:tx>
          <c:spPr>
            <a:solidFill>
              <a:srgbClr val="CC3399"/>
            </a:solidFill>
            <a:ln w="3175">
              <a:solidFill>
                <a:schemeClr val="tx1"/>
              </a:solidFill>
            </a:ln>
            <a:effectLst/>
          </c:spPr>
          <c:dLbls>
            <c:dLbl>
              <c:idx val="0"/>
              <c:layout>
                <c:manualLayout>
                  <c:x val="0.12357007743109417"/>
                  <c:y val="8.0582837450662179E-2"/>
                </c:manualLayout>
              </c:layout>
              <c:spPr>
                <a:solidFill>
                  <a:sysClr val="window" lastClr="FFFFFF"/>
                </a:solidFill>
                <a:ln w="9525" cap="flat" cmpd="sng" algn="ctr">
                  <a:solidFill>
                    <a:sysClr val="windowText" lastClr="000000">
                      <a:lumMod val="25000"/>
                      <a:lumOff val="75000"/>
                    </a:sysClr>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txPr>
                <a:bodyPr rot="1920000" spcFirstLastPara="1" vertOverflow="clip" horzOverflow="clip" vert="horz" wrap="square" lIns="38100" tIns="19050" rIns="38100" bIns="19050" anchor="ctr" anchorCtr="1">
                  <a:noAutofit/>
                </a:bodyPr>
                <a:lstStyle/>
                <a:p>
                  <a:pPr>
                    <a:defRPr sz="10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wedgeRectCallout">
                      <a:avLst>
                        <a:gd name="adj1" fmla="val -6805"/>
                        <a:gd name="adj2" fmla="val -19727"/>
                      </a:avLst>
                    </a:prstGeom>
                    <a:noFill/>
                    <a:ln>
                      <a:noFill/>
                    </a:ln>
                  </c15:spPr>
                  <c15:layout>
                    <c:manualLayout>
                      <c:w val="0.20563617203709886"/>
                      <c:h val="4.5294824788122856E-2"/>
                    </c:manualLayout>
                  </c15:layout>
                </c:ext>
                <c:ext xmlns:c16="http://schemas.microsoft.com/office/drawing/2014/chart" uri="{C3380CC4-5D6E-409C-BE32-E72D297353CC}">
                  <c16:uniqueId val="{00000006-3FA3-4617-BE17-FE65FEFD9FD4}"/>
                </c:ext>
              </c:extLst>
            </c:dLbl>
            <c:spPr>
              <a:solidFill>
                <a:sysClr val="window" lastClr="FFFFFF"/>
              </a:solidFill>
              <a:ln>
                <a:solidFill>
                  <a:sysClr val="windowText" lastClr="000000">
                    <a:lumMod val="25000"/>
                    <a:lumOff val="75000"/>
                  </a:sysClr>
                </a:solidFill>
              </a:ln>
              <a:effectLst/>
            </c:spPr>
            <c:txPr>
              <a:bodyPr rot="1920000" spcFirstLastPara="1" vertOverflow="clip" horzOverflow="clip" vert="horz" wrap="square" lIns="38100" tIns="19050" rIns="38100" bIns="19050" anchor="ctr" anchorCtr="1">
                <a:spAutoFit/>
              </a:bodyPr>
              <a:lstStyle/>
              <a:p>
                <a:pPr>
                  <a:defRPr sz="10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cat>
            <c:strRef>
              <c:f>'Fig 2.6'!$B$44:$B$55</c:f>
              <c:strCache>
                <c:ptCount val="12"/>
                <c:pt idx="0">
                  <c:v>SY1 (2011-12)</c:v>
                </c:pt>
                <c:pt idx="1">
                  <c:v>SY2 (2012-13)</c:v>
                </c:pt>
                <c:pt idx="2">
                  <c:v>SY3 (2013-14)</c:v>
                </c:pt>
                <c:pt idx="3">
                  <c:v>SY4 (2014-15)</c:v>
                </c:pt>
                <c:pt idx="4">
                  <c:v>SY5 (2015-16)</c:v>
                </c:pt>
                <c:pt idx="5">
                  <c:v>SY6 (2016-17)</c:v>
                </c:pt>
                <c:pt idx="6">
                  <c:v>SY7 (2017-18)</c:v>
                </c:pt>
                <c:pt idx="7">
                  <c:v>SY8 (2018-19)</c:v>
                </c:pt>
                <c:pt idx="8">
                  <c:v>SY9 (2019-20)</c:v>
                </c:pt>
                <c:pt idx="9">
                  <c:v>SY10 (2020-21)</c:v>
                </c:pt>
                <c:pt idx="10">
                  <c:v>SY11 (2021-22)</c:v>
                </c:pt>
                <c:pt idx="11">
                  <c:v>SY12 (2022-23)</c:v>
                </c:pt>
              </c:strCache>
            </c:strRef>
          </c:cat>
          <c:val>
            <c:numRef>
              <c:f>'Fig 2.6'!$F$44:$F$55</c:f>
              <c:numCache>
                <c:formatCode>0.00%</c:formatCode>
                <c:ptCount val="12"/>
                <c:pt idx="0">
                  <c:v>0</c:v>
                </c:pt>
                <c:pt idx="1">
                  <c:v>0</c:v>
                </c:pt>
                <c:pt idx="2">
                  <c:v>0</c:v>
                </c:pt>
                <c:pt idx="3">
                  <c:v>0</c:v>
                </c:pt>
                <c:pt idx="4">
                  <c:v>0</c:v>
                </c:pt>
                <c:pt idx="5">
                  <c:v>3.5848179623125989E-2</c:v>
                </c:pt>
                <c:pt idx="6">
                  <c:v>0.11001912899573441</c:v>
                </c:pt>
                <c:pt idx="7">
                  <c:v>0.14268306666174332</c:v>
                </c:pt>
                <c:pt idx="8">
                  <c:v>0.15403907074973605</c:v>
                </c:pt>
                <c:pt idx="9">
                  <c:v>5.0168113014472339E-3</c:v>
                </c:pt>
                <c:pt idx="10">
                  <c:v>8.7964246790014383E-2</c:v>
                </c:pt>
                <c:pt idx="11">
                  <c:v>2.3731613785343726E-2</c:v>
                </c:pt>
              </c:numCache>
            </c:numRef>
          </c:val>
          <c:extLst>
            <c:ext xmlns:c16="http://schemas.microsoft.com/office/drawing/2014/chart" uri="{C3380CC4-5D6E-409C-BE32-E72D297353CC}">
              <c16:uniqueId val="{00000007-3FA3-4617-BE17-FE65FEFD9FD4}"/>
            </c:ext>
          </c:extLst>
        </c:ser>
        <c:ser>
          <c:idx val="4"/>
          <c:order val="4"/>
          <c:tx>
            <c:strRef>
              <c:f>'Fig 2.6'!$G$43</c:f>
              <c:strCache>
                <c:ptCount val="1"/>
                <c:pt idx="0">
                  <c:v>Waste</c:v>
                </c:pt>
              </c:strCache>
            </c:strRef>
          </c:tx>
          <c:spPr>
            <a:solidFill>
              <a:srgbClr val="9E712A"/>
            </a:solidFill>
            <a:ln w="3175">
              <a:solidFill>
                <a:schemeClr val="tx1"/>
              </a:solidFill>
            </a:ln>
            <a:effectLst/>
          </c:spPr>
          <c:dLbls>
            <c:dLbl>
              <c:idx val="0"/>
              <c:layout>
                <c:manualLayout>
                  <c:x val="0.19096334185848252"/>
                  <c:y val="6.1538447984483678E-2"/>
                </c:manualLayout>
              </c:layout>
              <c:spPr>
                <a:solidFill>
                  <a:sysClr val="window" lastClr="FFFFFF"/>
                </a:solidFill>
                <a:ln w="9525" cap="flat" cmpd="sng" algn="ctr">
                  <a:solidFill>
                    <a:sysClr val="windowText" lastClr="000000">
                      <a:lumMod val="25000"/>
                      <a:lumOff val="75000"/>
                    </a:sysClr>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txPr>
                <a:bodyPr rot="660000" spcFirstLastPara="1" vertOverflow="clip" horzOverflow="clip" vert="horz" wrap="square" lIns="38100" tIns="19050" rIns="38100" bIns="19050" anchor="ctr" anchorCtr="1">
                  <a:spAutoFit/>
                </a:bodyPr>
                <a:lstStyle/>
                <a:p>
                  <a:pPr>
                    <a:defRPr sz="10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wedgeRectCallout">
                      <a:avLst>
                        <a:gd name="adj1" fmla="val -15996"/>
                        <a:gd name="adj2" fmla="val -2491"/>
                      </a:avLst>
                    </a:prstGeom>
                    <a:noFill/>
                    <a:ln>
                      <a:noFill/>
                    </a:ln>
                  </c15:spPr>
                </c:ext>
                <c:ext xmlns:c16="http://schemas.microsoft.com/office/drawing/2014/chart" uri="{C3380CC4-5D6E-409C-BE32-E72D297353CC}">
                  <c16:uniqueId val="{00000008-3FA3-4617-BE17-FE65FEFD9FD4}"/>
                </c:ext>
              </c:extLst>
            </c:dLbl>
            <c:spPr>
              <a:solidFill>
                <a:sysClr val="window" lastClr="FFFFFF"/>
              </a:solidFill>
              <a:ln>
                <a:solidFill>
                  <a:sysClr val="windowText" lastClr="000000">
                    <a:lumMod val="25000"/>
                    <a:lumOff val="75000"/>
                  </a:sysClr>
                </a:solidFill>
              </a:ln>
              <a:effectLst/>
            </c:spPr>
            <c:txPr>
              <a:bodyPr rot="660000" spcFirstLastPara="1" vertOverflow="clip" horzOverflow="clip" vert="horz" wrap="square" lIns="38100" tIns="19050" rIns="38100" bIns="19050" anchor="ctr" anchorCtr="1">
                <a:spAutoFit/>
              </a:bodyPr>
              <a:lstStyle/>
              <a:p>
                <a:pPr>
                  <a:defRPr sz="10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cat>
            <c:strRef>
              <c:f>'Fig 2.6'!$B$44:$B$55</c:f>
              <c:strCache>
                <c:ptCount val="12"/>
                <c:pt idx="0">
                  <c:v>SY1 (2011-12)</c:v>
                </c:pt>
                <c:pt idx="1">
                  <c:v>SY2 (2012-13)</c:v>
                </c:pt>
                <c:pt idx="2">
                  <c:v>SY3 (2013-14)</c:v>
                </c:pt>
                <c:pt idx="3">
                  <c:v>SY4 (2014-15)</c:v>
                </c:pt>
                <c:pt idx="4">
                  <c:v>SY5 (2015-16)</c:v>
                </c:pt>
                <c:pt idx="5">
                  <c:v>SY6 (2016-17)</c:v>
                </c:pt>
                <c:pt idx="6">
                  <c:v>SY7 (2017-18)</c:v>
                </c:pt>
                <c:pt idx="7">
                  <c:v>SY8 (2018-19)</c:v>
                </c:pt>
                <c:pt idx="8">
                  <c:v>SY9 (2019-20)</c:v>
                </c:pt>
                <c:pt idx="9">
                  <c:v>SY10 (2020-21)</c:v>
                </c:pt>
                <c:pt idx="10">
                  <c:v>SY11 (2021-22)</c:v>
                </c:pt>
                <c:pt idx="11">
                  <c:v>SY12 (2022-23)</c:v>
                </c:pt>
              </c:strCache>
            </c:strRef>
          </c:cat>
          <c:val>
            <c:numRef>
              <c:f>'Fig 2.6'!$G$44:$G$55</c:f>
              <c:numCache>
                <c:formatCode>0.00%</c:formatCode>
                <c:ptCount val="12"/>
                <c:pt idx="0">
                  <c:v>0</c:v>
                </c:pt>
                <c:pt idx="1">
                  <c:v>0</c:v>
                </c:pt>
                <c:pt idx="2">
                  <c:v>0</c:v>
                </c:pt>
                <c:pt idx="3">
                  <c:v>0</c:v>
                </c:pt>
                <c:pt idx="4">
                  <c:v>0</c:v>
                </c:pt>
                <c:pt idx="5">
                  <c:v>0</c:v>
                </c:pt>
                <c:pt idx="6">
                  <c:v>0</c:v>
                </c:pt>
                <c:pt idx="7">
                  <c:v>4.6836769001443977E-2</c:v>
                </c:pt>
                <c:pt idx="8">
                  <c:v>0.18189661833260365</c:v>
                </c:pt>
                <c:pt idx="9">
                  <c:v>0</c:v>
                </c:pt>
                <c:pt idx="10">
                  <c:v>3.2728632878249481E-2</c:v>
                </c:pt>
                <c:pt idx="11">
                  <c:v>0</c:v>
                </c:pt>
              </c:numCache>
            </c:numRef>
          </c:val>
          <c:extLst>
            <c:ext xmlns:c16="http://schemas.microsoft.com/office/drawing/2014/chart" uri="{C3380CC4-5D6E-409C-BE32-E72D297353CC}">
              <c16:uniqueId val="{00000009-3FA3-4617-BE17-FE65FEFD9FD4}"/>
            </c:ext>
          </c:extLst>
        </c:ser>
        <c:ser>
          <c:idx val="5"/>
          <c:order val="5"/>
          <c:tx>
            <c:strRef>
              <c:f>'Fig 2.6'!$H$43</c:f>
              <c:strCache>
                <c:ptCount val="1"/>
                <c:pt idx="0">
                  <c:v>Other</c:v>
                </c:pt>
              </c:strCache>
            </c:strRef>
          </c:tx>
          <c:spPr>
            <a:pattFill prst="pct30">
              <a:fgClr>
                <a:srgbClr val="A1ABB2"/>
              </a:fgClr>
              <a:bgClr>
                <a:schemeClr val="bg1"/>
              </a:bgClr>
            </a:pattFill>
            <a:ln w="3175">
              <a:solidFill>
                <a:schemeClr val="tx1"/>
              </a:solidFill>
            </a:ln>
            <a:effectLst/>
          </c:spPr>
          <c:dLbls>
            <c:dLbl>
              <c:idx val="0"/>
              <c:layout>
                <c:manualLayout>
                  <c:x val="0.33077578857630019"/>
                  <c:y val="4.1958032716693419E-2"/>
                </c:manualLayout>
              </c:layout>
              <c:spPr>
                <a:solidFill>
                  <a:sysClr val="window" lastClr="FFFFFF"/>
                </a:solidFill>
                <a:ln w="9525" cap="flat" cmpd="sng" algn="ctr">
                  <a:solidFill>
                    <a:sysClr val="windowText" lastClr="000000">
                      <a:lumMod val="25000"/>
                      <a:lumOff val="75000"/>
                    </a:sysClr>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txPr>
                <a:bodyPr rot="0" spcFirstLastPara="1" vertOverflow="clip" horzOverflow="clip" vert="horz" wrap="square" lIns="38100" tIns="19050" rIns="38100" bIns="19050" anchor="ctr" anchorCtr="1">
                  <a:spAutoFit/>
                </a:bodyPr>
                <a:lstStyle/>
                <a:p>
                  <a:pPr>
                    <a:defRPr sz="10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wedgeRectCallout">
                      <a:avLst>
                        <a:gd name="adj1" fmla="val 4004"/>
                        <a:gd name="adj2" fmla="val 12075"/>
                      </a:avLst>
                    </a:prstGeom>
                    <a:noFill/>
                    <a:ln>
                      <a:noFill/>
                    </a:ln>
                  </c15:spPr>
                </c:ext>
                <c:ext xmlns:c16="http://schemas.microsoft.com/office/drawing/2014/chart" uri="{C3380CC4-5D6E-409C-BE32-E72D297353CC}">
                  <c16:uniqueId val="{0000000A-3FA3-4617-BE17-FE65FEFD9FD4}"/>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0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cat>
            <c:strRef>
              <c:f>'Fig 2.6'!$B$44:$B$55</c:f>
              <c:strCache>
                <c:ptCount val="12"/>
                <c:pt idx="0">
                  <c:v>SY1 (2011-12)</c:v>
                </c:pt>
                <c:pt idx="1">
                  <c:v>SY2 (2012-13)</c:v>
                </c:pt>
                <c:pt idx="2">
                  <c:v>SY3 (2013-14)</c:v>
                </c:pt>
                <c:pt idx="3">
                  <c:v>SY4 (2014-15)</c:v>
                </c:pt>
                <c:pt idx="4">
                  <c:v>SY5 (2015-16)</c:v>
                </c:pt>
                <c:pt idx="5">
                  <c:v>SY6 (2016-17)</c:v>
                </c:pt>
                <c:pt idx="6">
                  <c:v>SY7 (2017-18)</c:v>
                </c:pt>
                <c:pt idx="7">
                  <c:v>SY8 (2018-19)</c:v>
                </c:pt>
                <c:pt idx="8">
                  <c:v>SY9 (2019-20)</c:v>
                </c:pt>
                <c:pt idx="9">
                  <c:v>SY10 (2020-21)</c:v>
                </c:pt>
                <c:pt idx="10">
                  <c:v>SY11 (2021-22)</c:v>
                </c:pt>
                <c:pt idx="11">
                  <c:v>SY12 (2022-23)</c:v>
                </c:pt>
              </c:strCache>
            </c:strRef>
          </c:cat>
          <c:val>
            <c:numRef>
              <c:f>'Fig 2.6'!$H$44:$H$55</c:f>
              <c:numCache>
                <c:formatCode>0.00%</c:formatCode>
                <c:ptCount val="12"/>
                <c:pt idx="0">
                  <c:v>1.0118043844856662E-2</c:v>
                </c:pt>
                <c:pt idx="1">
                  <c:v>4.6291487334197438E-3</c:v>
                </c:pt>
                <c:pt idx="2">
                  <c:v>4.8977495564478469E-3</c:v>
                </c:pt>
                <c:pt idx="3">
                  <c:v>1.7659809616109685E-3</c:v>
                </c:pt>
                <c:pt idx="4">
                  <c:v>1.1220435497086465E-2</c:v>
                </c:pt>
                <c:pt idx="5">
                  <c:v>1.1849063941262098E-2</c:v>
                </c:pt>
                <c:pt idx="6">
                  <c:v>5.6250743571200374E-3</c:v>
                </c:pt>
                <c:pt idx="7">
                  <c:v>1.4556323644017235E-2</c:v>
                </c:pt>
                <c:pt idx="8">
                  <c:v>1.6855216730625601E-2</c:v>
                </c:pt>
                <c:pt idx="9">
                  <c:v>0.11269552274509281</c:v>
                </c:pt>
                <c:pt idx="10">
                  <c:v>0.15781112623041388</c:v>
                </c:pt>
                <c:pt idx="11">
                  <c:v>8.0213922784129546E-2</c:v>
                </c:pt>
              </c:numCache>
            </c:numRef>
          </c:val>
          <c:extLst>
            <c:ext xmlns:c16="http://schemas.microsoft.com/office/drawing/2014/chart" uri="{C3380CC4-5D6E-409C-BE32-E72D297353CC}">
              <c16:uniqueId val="{0000000B-3FA3-4617-BE17-FE65FEFD9FD4}"/>
            </c:ext>
          </c:extLst>
        </c:ser>
        <c:dLbls>
          <c:showLegendKey val="0"/>
          <c:showVal val="0"/>
          <c:showCatName val="0"/>
          <c:showSerName val="0"/>
          <c:showPercent val="0"/>
          <c:showBubbleSize val="0"/>
        </c:dLbls>
        <c:axId val="1904890000"/>
        <c:axId val="1904890416"/>
      </c:areaChart>
      <c:catAx>
        <c:axId val="1904890000"/>
        <c:scaling>
          <c:orientation val="minMax"/>
        </c:scaling>
        <c:delete val="0"/>
        <c:axPos val="b"/>
        <c:title>
          <c:tx>
            <c:rich>
              <a:bodyPr rot="0" spcFirstLastPara="1" vertOverflow="ellipsis" vert="horz" wrap="square" anchor="ctr" anchorCtr="1"/>
              <a:lstStyle/>
              <a:p>
                <a:pPr>
                  <a:defRPr sz="10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r>
                  <a:rPr lang="en-GB" sz="1000"/>
                  <a:t>Scheme Year</a:t>
                </a:r>
              </a:p>
            </c:rich>
          </c:tx>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title>
        <c:numFmt formatCode="General" sourceLinked="1"/>
        <c:majorTickMark val="out"/>
        <c:minorTickMark val="none"/>
        <c:tickLblPos val="nextTo"/>
        <c:spPr>
          <a:noFill/>
          <a:ln w="9525" cap="flat" cmpd="sng" algn="ctr">
            <a:solidFill>
              <a:schemeClr val="tx1">
                <a:lumMod val="50000"/>
                <a:lumOff val="50000"/>
              </a:schemeClr>
            </a:solidFill>
            <a:round/>
          </a:ln>
          <a:effectLst/>
        </c:spPr>
        <c:txPr>
          <a:bodyPr rot="-5400000" spcFirstLastPara="1" vertOverflow="ellipsis" wrap="square" anchor="ctr" anchorCtr="1"/>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crossAx val="1904890416"/>
        <c:crosses val="autoZero"/>
        <c:auto val="1"/>
        <c:lblAlgn val="ctr"/>
        <c:lblOffset val="100"/>
        <c:noMultiLvlLbl val="0"/>
      </c:catAx>
      <c:valAx>
        <c:axId val="19048904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solidFill>
              <a:schemeClr val="tx1">
                <a:lumMod val="50000"/>
                <a:lumOff val="50000"/>
              </a:schemeClr>
            </a:solid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crossAx val="1904890000"/>
        <c:crosses val="autoZero"/>
        <c:crossBetween val="midCat"/>
      </c:valAx>
      <c:spPr>
        <a:noFill/>
        <a:ln>
          <a:solidFill>
            <a:sysClr val="windowText" lastClr="000000"/>
          </a:solid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latin typeface="Verdana" panose="020B0604030504040204" pitchFamily="34" charset="0"/>
          <a:ea typeface="Verdana" panose="020B060403050404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711633153293855"/>
          <c:y val="0.14776308449248721"/>
          <c:w val="0.56334736823828668"/>
          <c:h val="0.74180613094094949"/>
        </c:manualLayout>
      </c:layout>
      <c:pieChart>
        <c:varyColors val="1"/>
        <c:ser>
          <c:idx val="0"/>
          <c:order val="0"/>
          <c:tx>
            <c:strRef>
              <c:f>'Fig 2.7'!$C$32</c:f>
              <c:strCache>
                <c:ptCount val="1"/>
                <c:pt idx="0">
                  <c:v>% of all installations</c:v>
                </c:pt>
              </c:strCache>
            </c:strRef>
          </c:tx>
          <c:spPr>
            <a:solidFill>
              <a:srgbClr val="079448"/>
            </a:solidFill>
            <a:ln w="12700">
              <a:solidFill>
                <a:schemeClr val="bg1"/>
              </a:solidFill>
            </a:ln>
          </c:spPr>
          <c:dPt>
            <c:idx val="0"/>
            <c:bubble3D val="0"/>
            <c:spPr>
              <a:solidFill>
                <a:srgbClr val="079448"/>
              </a:solidFill>
              <a:ln w="12700">
                <a:solidFill>
                  <a:schemeClr val="bg1"/>
                </a:solidFill>
              </a:ln>
              <a:effectLst/>
            </c:spPr>
            <c:extLst>
              <c:ext xmlns:c16="http://schemas.microsoft.com/office/drawing/2014/chart" uri="{C3380CC4-5D6E-409C-BE32-E72D297353CC}">
                <c16:uniqueId val="{00000001-1931-44FC-92B3-7C4A28576F00}"/>
              </c:ext>
            </c:extLst>
          </c:dPt>
          <c:dPt>
            <c:idx val="1"/>
            <c:bubble3D val="0"/>
            <c:spPr>
              <a:solidFill>
                <a:srgbClr val="91AE3C"/>
              </a:solidFill>
              <a:ln w="12700">
                <a:solidFill>
                  <a:schemeClr val="bg1"/>
                </a:solidFill>
              </a:ln>
              <a:effectLst/>
            </c:spPr>
            <c:extLst>
              <c:ext xmlns:c16="http://schemas.microsoft.com/office/drawing/2014/chart" uri="{C3380CC4-5D6E-409C-BE32-E72D297353CC}">
                <c16:uniqueId val="{00000003-1931-44FC-92B3-7C4A28576F00}"/>
              </c:ext>
            </c:extLst>
          </c:dPt>
          <c:dPt>
            <c:idx val="2"/>
            <c:bubble3D val="0"/>
            <c:spPr>
              <a:solidFill>
                <a:srgbClr val="51C1B5"/>
              </a:solidFill>
              <a:ln w="12700">
                <a:solidFill>
                  <a:schemeClr val="bg1"/>
                </a:solidFill>
              </a:ln>
              <a:effectLst/>
            </c:spPr>
            <c:extLst>
              <c:ext xmlns:c16="http://schemas.microsoft.com/office/drawing/2014/chart" uri="{C3380CC4-5D6E-409C-BE32-E72D297353CC}">
                <c16:uniqueId val="{00000005-1931-44FC-92B3-7C4A28576F00}"/>
              </c:ext>
            </c:extLst>
          </c:dPt>
          <c:dPt>
            <c:idx val="3"/>
            <c:bubble3D val="0"/>
            <c:spPr>
              <a:solidFill>
                <a:srgbClr val="109DC1"/>
              </a:solidFill>
              <a:ln w="12700">
                <a:solidFill>
                  <a:schemeClr val="bg1"/>
                </a:solidFill>
              </a:ln>
              <a:effectLst/>
            </c:spPr>
            <c:extLst>
              <c:ext xmlns:c16="http://schemas.microsoft.com/office/drawing/2014/chart" uri="{C3380CC4-5D6E-409C-BE32-E72D297353CC}">
                <c16:uniqueId val="{00000007-1931-44FC-92B3-7C4A28576F00}"/>
              </c:ext>
            </c:extLst>
          </c:dPt>
          <c:dPt>
            <c:idx val="4"/>
            <c:bubble3D val="0"/>
            <c:spPr>
              <a:solidFill>
                <a:srgbClr val="2363AF"/>
              </a:solidFill>
              <a:ln w="12700">
                <a:solidFill>
                  <a:schemeClr val="bg1"/>
                </a:solidFill>
              </a:ln>
              <a:effectLst/>
            </c:spPr>
            <c:extLst>
              <c:ext xmlns:c16="http://schemas.microsoft.com/office/drawing/2014/chart" uri="{C3380CC4-5D6E-409C-BE32-E72D297353CC}">
                <c16:uniqueId val="{00000009-1931-44FC-92B3-7C4A28576F00}"/>
              </c:ext>
            </c:extLst>
          </c:dPt>
          <c:dPt>
            <c:idx val="5"/>
            <c:bubble3D val="0"/>
            <c:spPr>
              <a:solidFill>
                <a:srgbClr val="45286F"/>
              </a:solidFill>
              <a:ln w="12700">
                <a:solidFill>
                  <a:schemeClr val="bg1"/>
                </a:solidFill>
              </a:ln>
              <a:effectLst/>
            </c:spPr>
            <c:extLst>
              <c:ext xmlns:c16="http://schemas.microsoft.com/office/drawing/2014/chart" uri="{C3380CC4-5D6E-409C-BE32-E72D297353CC}">
                <c16:uniqueId val="{0000000B-1931-44FC-92B3-7C4A28576F00}"/>
              </c:ext>
            </c:extLst>
          </c:dPt>
          <c:dPt>
            <c:idx val="6"/>
            <c:bubble3D val="0"/>
            <c:spPr>
              <a:solidFill>
                <a:srgbClr val="079448"/>
              </a:solidFill>
              <a:ln w="12700">
                <a:solidFill>
                  <a:schemeClr val="bg1"/>
                </a:solidFill>
              </a:ln>
              <a:effectLst/>
            </c:spPr>
            <c:extLst>
              <c:ext xmlns:c16="http://schemas.microsoft.com/office/drawing/2014/chart" uri="{C3380CC4-5D6E-409C-BE32-E72D297353CC}">
                <c16:uniqueId val="{0000000D-1931-44FC-92B3-7C4A28576F00}"/>
              </c:ext>
            </c:extLst>
          </c:dPt>
          <c:dLbls>
            <c:dLbl>
              <c:idx val="0"/>
              <c:numFmt formatCode="0.00%" sourceLinked="0"/>
              <c:spPr>
                <a:noFill/>
                <a:ln>
                  <a:noFill/>
                </a:ln>
                <a:effectLst/>
              </c:spPr>
              <c:txPr>
                <a:bodyPr rot="0" spcFirstLastPara="1" vertOverflow="ellipsis" vert="horz" wrap="square" anchor="ctr" anchorCtr="1"/>
                <a:lstStyle/>
                <a:p>
                  <a:pPr>
                    <a:defRPr sz="9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1931-44FC-92B3-7C4A28576F00}"/>
                </c:ext>
              </c:extLst>
            </c:dLbl>
            <c:dLbl>
              <c:idx val="1"/>
              <c:layout>
                <c:manualLayout>
                  <c:x val="-4.8669855217093216E-2"/>
                  <c:y val="6.7812074845982631E-2"/>
                </c:manualLayout>
              </c:layout>
              <c:numFmt formatCode="0.00%" sourceLinked="0"/>
              <c:spPr>
                <a:noFill/>
                <a:ln>
                  <a:noFill/>
                </a:ln>
                <a:effectLst/>
              </c:spPr>
              <c:txPr>
                <a:bodyPr rot="0" spcFirstLastPara="1" vertOverflow="ellipsis" vert="horz" wrap="square" anchor="ctr" anchorCtr="1"/>
                <a:lstStyle/>
                <a:p>
                  <a:pPr>
                    <a:defRPr sz="9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1931-44FC-92B3-7C4A28576F00}"/>
                </c:ext>
              </c:extLst>
            </c:dLbl>
            <c:dLbl>
              <c:idx val="2"/>
              <c:layout>
                <c:manualLayout>
                  <c:x val="-0.10618975699158295"/>
                  <c:y val="0.11835320424604862"/>
                </c:manualLayout>
              </c:layout>
              <c:numFmt formatCode="0.00%" sourceLinked="0"/>
              <c:spPr>
                <a:noFill/>
                <a:ln>
                  <a:noFill/>
                </a:ln>
                <a:effectLst/>
              </c:spPr>
              <c:txPr>
                <a:bodyPr rot="0" spcFirstLastPara="1" vertOverflow="ellipsis" vert="horz" wrap="square" anchor="ctr" anchorCtr="1"/>
                <a:lstStyle/>
                <a:p>
                  <a:pPr>
                    <a:defRPr sz="9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1931-44FC-92B3-7C4A28576F00}"/>
                </c:ext>
              </c:extLst>
            </c:dLbl>
            <c:dLbl>
              <c:idx val="3"/>
              <c:layout>
                <c:manualLayout>
                  <c:x val="-0.19369851566081286"/>
                  <c:y val="0.10873227330079958"/>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1931-44FC-92B3-7C4A28576F00}"/>
                </c:ext>
              </c:extLst>
            </c:dLbl>
            <c:dLbl>
              <c:idx val="4"/>
              <c:layout>
                <c:manualLayout>
                  <c:x val="-0.1734363730036064"/>
                  <c:y val="-2.2640517713268509E-3"/>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19094906027009376"/>
                      <c:h val="0.13703981728450271"/>
                    </c:manualLayout>
                  </c15:layout>
                </c:ext>
                <c:ext xmlns:c16="http://schemas.microsoft.com/office/drawing/2014/chart" uri="{C3380CC4-5D6E-409C-BE32-E72D297353CC}">
                  <c16:uniqueId val="{00000009-1931-44FC-92B3-7C4A28576F00}"/>
                </c:ext>
              </c:extLst>
            </c:dLbl>
            <c:dLbl>
              <c:idx val="5"/>
              <c:layout>
                <c:manualLayout>
                  <c:x val="0.14812868980655447"/>
                  <c:y val="-3.5443229510166638E-2"/>
                </c:manualLayout>
              </c:layout>
              <c:numFmt formatCode="0.00%" sourceLinked="0"/>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layout>
                    <c:manualLayout>
                      <c:w val="0.23300267878886269"/>
                      <c:h val="0.10301866827457377"/>
                    </c:manualLayout>
                  </c15:layout>
                </c:ext>
                <c:ext xmlns:c16="http://schemas.microsoft.com/office/drawing/2014/chart" uri="{C3380CC4-5D6E-409C-BE32-E72D297353CC}">
                  <c16:uniqueId val="{0000000B-1931-44FC-92B3-7C4A28576F00}"/>
                </c:ext>
              </c:extLst>
            </c:dLbl>
            <c:dLbl>
              <c:idx val="6"/>
              <c:layout>
                <c:manualLayout>
                  <c:x val="0.33126312843042982"/>
                  <c:y val="5.130263198014871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1931-44FC-92B3-7C4A28576F00}"/>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s>
          <c:cat>
            <c:strRef>
              <c:f>'Fig 2.7'!$B$33:$B$39</c:f>
              <c:strCache>
                <c:ptCount val="7"/>
                <c:pt idx="0">
                  <c:v>Space and water heating</c:v>
                </c:pt>
                <c:pt idx="1">
                  <c:v>Space heating only</c:v>
                </c:pt>
                <c:pt idx="2">
                  <c:v>Process heating only</c:v>
                </c:pt>
                <c:pt idx="3">
                  <c:v>Space, water and process heating</c:v>
                </c:pt>
                <c:pt idx="4">
                  <c:v>Space and process heating</c:v>
                </c:pt>
                <c:pt idx="5">
                  <c:v>Water heating only</c:v>
                </c:pt>
                <c:pt idx="6">
                  <c:v>Water and process heating</c:v>
                </c:pt>
              </c:strCache>
            </c:strRef>
          </c:cat>
          <c:val>
            <c:numRef>
              <c:f>'Fig 2.7'!$C$33:$C$39</c:f>
              <c:numCache>
                <c:formatCode>0.00%</c:formatCode>
                <c:ptCount val="7"/>
                <c:pt idx="0">
                  <c:v>0.61805617476593844</c:v>
                </c:pt>
                <c:pt idx="1">
                  <c:v>0.19023629068212217</c:v>
                </c:pt>
                <c:pt idx="2">
                  <c:v>9.0280873829692382E-2</c:v>
                </c:pt>
                <c:pt idx="3">
                  <c:v>5.9830584039233171E-2</c:v>
                </c:pt>
                <c:pt idx="4">
                  <c:v>2.5234061524743646E-2</c:v>
                </c:pt>
                <c:pt idx="5">
                  <c:v>1.4667855550601872E-2</c:v>
                </c:pt>
                <c:pt idx="6">
                  <c:v>1.6941596076683013E-3</c:v>
                </c:pt>
              </c:numCache>
            </c:numRef>
          </c:val>
          <c:extLst>
            <c:ext xmlns:c16="http://schemas.microsoft.com/office/drawing/2014/chart" uri="{C3380CC4-5D6E-409C-BE32-E72D297353CC}">
              <c16:uniqueId val="{0000000E-1931-44FC-92B3-7C4A28576F00}"/>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700">
          <a:solidFill>
            <a:sysClr val="windowText" lastClr="000000"/>
          </a:solidFill>
          <a:latin typeface="Verdana" panose="020B0604030504040204" pitchFamily="34" charset="0"/>
          <a:ea typeface="Verdana" panose="020B060403050404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ofPieChart>
        <c:ofPieType val="pie"/>
        <c:varyColors val="1"/>
        <c:ser>
          <c:idx val="0"/>
          <c:order val="0"/>
          <c:spPr>
            <a:ln w="12700">
              <a:solidFill>
                <a:schemeClr val="bg1"/>
              </a:solidFill>
            </a:ln>
          </c:spPr>
          <c:dPt>
            <c:idx val="0"/>
            <c:bubble3D val="0"/>
            <c:spPr>
              <a:solidFill>
                <a:srgbClr val="079448"/>
              </a:solidFill>
              <a:ln w="12700">
                <a:solidFill>
                  <a:schemeClr val="bg1"/>
                </a:solidFill>
              </a:ln>
              <a:effectLst/>
            </c:spPr>
            <c:extLst>
              <c:ext xmlns:c16="http://schemas.microsoft.com/office/drawing/2014/chart" uri="{C3380CC4-5D6E-409C-BE32-E72D297353CC}">
                <c16:uniqueId val="{00000006-5425-4494-A62D-4E5B55B3F258}"/>
              </c:ext>
            </c:extLst>
          </c:dPt>
          <c:dPt>
            <c:idx val="1"/>
            <c:bubble3D val="0"/>
            <c:spPr>
              <a:solidFill>
                <a:srgbClr val="CD1F45"/>
              </a:solidFill>
              <a:ln w="12700">
                <a:solidFill>
                  <a:schemeClr val="bg1"/>
                </a:solidFill>
              </a:ln>
              <a:effectLst/>
            </c:spPr>
            <c:extLst>
              <c:ext xmlns:c16="http://schemas.microsoft.com/office/drawing/2014/chart" uri="{C3380CC4-5D6E-409C-BE32-E72D297353CC}">
                <c16:uniqueId val="{0000000C-5425-4494-A62D-4E5B55B3F258}"/>
              </c:ext>
            </c:extLst>
          </c:dPt>
          <c:dPt>
            <c:idx val="2"/>
            <c:bubble3D val="0"/>
            <c:spPr>
              <a:solidFill>
                <a:srgbClr val="51C1B5"/>
              </a:solidFill>
              <a:ln w="12700">
                <a:solidFill>
                  <a:schemeClr val="bg1"/>
                </a:solidFill>
              </a:ln>
              <a:effectLst/>
            </c:spPr>
            <c:extLst>
              <c:ext xmlns:c16="http://schemas.microsoft.com/office/drawing/2014/chart" uri="{C3380CC4-5D6E-409C-BE32-E72D297353CC}">
                <c16:uniqueId val="{00000007-5425-4494-A62D-4E5B55B3F258}"/>
              </c:ext>
            </c:extLst>
          </c:dPt>
          <c:dPt>
            <c:idx val="3"/>
            <c:bubble3D val="0"/>
            <c:spPr>
              <a:solidFill>
                <a:srgbClr val="E86E1E"/>
              </a:solidFill>
              <a:ln w="12700">
                <a:solidFill>
                  <a:schemeClr val="bg1"/>
                </a:solidFill>
              </a:ln>
              <a:effectLst/>
            </c:spPr>
            <c:extLst>
              <c:ext xmlns:c16="http://schemas.microsoft.com/office/drawing/2014/chart" uri="{C3380CC4-5D6E-409C-BE32-E72D297353CC}">
                <c16:uniqueId val="{00000008-5425-4494-A62D-4E5B55B3F258}"/>
              </c:ext>
            </c:extLst>
          </c:dPt>
          <c:dPt>
            <c:idx val="4"/>
            <c:bubble3D val="0"/>
            <c:spPr>
              <a:solidFill>
                <a:srgbClr val="2363AF"/>
              </a:solidFill>
              <a:ln w="12700">
                <a:solidFill>
                  <a:schemeClr val="bg1"/>
                </a:solidFill>
              </a:ln>
              <a:effectLst/>
            </c:spPr>
            <c:extLst>
              <c:ext xmlns:c16="http://schemas.microsoft.com/office/drawing/2014/chart" uri="{C3380CC4-5D6E-409C-BE32-E72D297353CC}">
                <c16:uniqueId val="{00000003-5425-4494-A62D-4E5B55B3F258}"/>
              </c:ext>
            </c:extLst>
          </c:dPt>
          <c:dPt>
            <c:idx val="5"/>
            <c:bubble3D val="0"/>
            <c:spPr>
              <a:solidFill>
                <a:srgbClr val="E2C700"/>
              </a:solidFill>
              <a:ln w="12700">
                <a:solidFill>
                  <a:schemeClr val="bg1"/>
                </a:solidFill>
              </a:ln>
              <a:effectLst/>
            </c:spPr>
            <c:extLst>
              <c:ext xmlns:c16="http://schemas.microsoft.com/office/drawing/2014/chart" uri="{C3380CC4-5D6E-409C-BE32-E72D297353CC}">
                <c16:uniqueId val="{00000004-5425-4494-A62D-4E5B55B3F258}"/>
              </c:ext>
            </c:extLst>
          </c:dPt>
          <c:dPt>
            <c:idx val="6"/>
            <c:bubble3D val="0"/>
            <c:spPr>
              <a:solidFill>
                <a:srgbClr val="CC3399"/>
              </a:solidFill>
              <a:ln w="12700">
                <a:solidFill>
                  <a:schemeClr val="bg1"/>
                </a:solidFill>
              </a:ln>
              <a:effectLst/>
            </c:spPr>
            <c:extLst>
              <c:ext xmlns:c16="http://schemas.microsoft.com/office/drawing/2014/chart" uri="{C3380CC4-5D6E-409C-BE32-E72D297353CC}">
                <c16:uniqueId val="{00000009-5425-4494-A62D-4E5B55B3F258}"/>
              </c:ext>
            </c:extLst>
          </c:dPt>
          <c:dPt>
            <c:idx val="7"/>
            <c:bubble3D val="0"/>
            <c:spPr>
              <a:solidFill>
                <a:srgbClr val="9E712A"/>
              </a:solidFill>
              <a:ln w="12700">
                <a:solidFill>
                  <a:schemeClr val="bg1"/>
                </a:solidFill>
              </a:ln>
              <a:effectLst/>
            </c:spPr>
            <c:extLst>
              <c:ext xmlns:c16="http://schemas.microsoft.com/office/drawing/2014/chart" uri="{C3380CC4-5D6E-409C-BE32-E72D297353CC}">
                <c16:uniqueId val="{0000000A-5425-4494-A62D-4E5B55B3F258}"/>
              </c:ext>
            </c:extLst>
          </c:dPt>
          <c:dPt>
            <c:idx val="8"/>
            <c:bubble3D val="0"/>
            <c:spPr>
              <a:solidFill>
                <a:srgbClr val="109CD1"/>
              </a:solidFill>
              <a:ln w="12700">
                <a:solidFill>
                  <a:schemeClr val="bg1"/>
                </a:solidFill>
              </a:ln>
              <a:effectLst/>
            </c:spPr>
            <c:extLst>
              <c:ext xmlns:c16="http://schemas.microsoft.com/office/drawing/2014/chart" uri="{C3380CC4-5D6E-409C-BE32-E72D297353CC}">
                <c16:uniqueId val="{0000000B-5425-4494-A62D-4E5B55B3F258}"/>
              </c:ext>
            </c:extLst>
          </c:dPt>
          <c:dPt>
            <c:idx val="9"/>
            <c:bubble3D val="0"/>
            <c:spPr>
              <a:solidFill>
                <a:srgbClr val="A1ABB2"/>
              </a:solidFill>
              <a:ln w="12700">
                <a:solidFill>
                  <a:schemeClr val="bg1"/>
                </a:solidFill>
              </a:ln>
              <a:effectLst/>
            </c:spPr>
            <c:extLst>
              <c:ext xmlns:c16="http://schemas.microsoft.com/office/drawing/2014/chart" uri="{C3380CC4-5D6E-409C-BE32-E72D297353CC}">
                <c16:uniqueId val="{00000002-5425-4494-A62D-4E5B55B3F258}"/>
              </c:ext>
            </c:extLst>
          </c:dPt>
          <c:dLbls>
            <c:dLbl>
              <c:idx val="0"/>
              <c:layout>
                <c:manualLayout>
                  <c:x val="-3.3297796373994971E-2"/>
                  <c:y val="-0.19869077703308333"/>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6-5425-4494-A62D-4E5B55B3F258}"/>
                </c:ext>
              </c:extLst>
            </c:dLbl>
            <c:dLbl>
              <c:idx val="1"/>
              <c:layout>
                <c:manualLayout>
                  <c:x val="0.1031526249358289"/>
                  <c:y val="8.9179133391546719E-2"/>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C-5425-4494-A62D-4E5B55B3F258}"/>
                </c:ext>
              </c:extLst>
            </c:dLbl>
            <c:dLbl>
              <c:idx val="2"/>
              <c:layout>
                <c:manualLayout>
                  <c:x val="-4.3930012004338548E-2"/>
                  <c:y val="-2.8453856251481838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5425-4494-A62D-4E5B55B3F258}"/>
                </c:ext>
              </c:extLst>
            </c:dLbl>
            <c:dLbl>
              <c:idx val="3"/>
              <c:layout>
                <c:manualLayout>
                  <c:x val="-1.1716774808644668E-2"/>
                  <c:y val="-6.5842349661996105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8-5425-4494-A62D-4E5B55B3F258}"/>
                </c:ext>
              </c:extLst>
            </c:dLbl>
            <c:dLbl>
              <c:idx val="4"/>
              <c:layout>
                <c:manualLayout>
                  <c:x val="7.7202950519737676E-2"/>
                  <c:y val="-0.16116442198152978"/>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5425-4494-A62D-4E5B55B3F258}"/>
                </c:ext>
              </c:extLst>
            </c:dLbl>
            <c:dLbl>
              <c:idx val="5"/>
              <c:layout>
                <c:manualLayout>
                  <c:x val="4.425439933918239E-2"/>
                  <c:y val="-0.10009402811591019"/>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4-5425-4494-A62D-4E5B55B3F258}"/>
                </c:ext>
              </c:extLst>
            </c:dLbl>
            <c:dLbl>
              <c:idx val="6"/>
              <c:layout>
                <c:manualLayout>
                  <c:x val="4.5999467331601519E-2"/>
                  <c:y val="-0.12793398370410636"/>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5425-4494-A62D-4E5B55B3F258}"/>
                </c:ext>
              </c:extLst>
            </c:dLbl>
            <c:dLbl>
              <c:idx val="7"/>
              <c:layout>
                <c:manualLayout>
                  <c:x val="5.4649910856429049E-2"/>
                  <c:y val="0.12181790462251495"/>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A-5425-4494-A62D-4E5B55B3F258}"/>
                </c:ext>
              </c:extLst>
            </c:dLbl>
            <c:dLbl>
              <c:idx val="8"/>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425-4494-A62D-4E5B55B3F258}"/>
                </c:ext>
              </c:extLst>
            </c:dLbl>
            <c:dLbl>
              <c:idx val="9"/>
              <c:delete val="1"/>
              <c:extLst>
                <c:ext xmlns:c15="http://schemas.microsoft.com/office/drawing/2012/chart" uri="{CE6537A1-D6FC-4f65-9D91-7224C49458BB}"/>
                <c:ext xmlns:c16="http://schemas.microsoft.com/office/drawing/2014/chart" uri="{C3380CC4-5D6E-409C-BE32-E72D297353CC}">
                  <c16:uniqueId val="{00000002-5425-4494-A62D-4E5B55B3F258}"/>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'Fig 2.8'!$B$34:$B$42</c:f>
              <c:strCache>
                <c:ptCount val="9"/>
                <c:pt idx="0">
                  <c:v>None or not specified</c:v>
                </c:pt>
                <c:pt idx="1">
                  <c:v>Oil</c:v>
                </c:pt>
                <c:pt idx="2">
                  <c:v>Gas</c:v>
                </c:pt>
                <c:pt idx="3">
                  <c:v>Complex</c:v>
                </c:pt>
                <c:pt idx="4">
                  <c:v>Electric</c:v>
                </c:pt>
                <c:pt idx="5">
                  <c:v>Biomass</c:v>
                </c:pt>
                <c:pt idx="6">
                  <c:v>Other</c:v>
                </c:pt>
                <c:pt idx="7">
                  <c:v>Coal</c:v>
                </c:pt>
                <c:pt idx="8">
                  <c:v>Heat Pump</c:v>
                </c:pt>
              </c:strCache>
            </c:strRef>
          </c:cat>
          <c:val>
            <c:numRef>
              <c:f>'Fig 2.8'!$D$34:$D$42</c:f>
              <c:numCache>
                <c:formatCode>#,##0</c:formatCode>
                <c:ptCount val="9"/>
                <c:pt idx="0">
                  <c:v>10345</c:v>
                </c:pt>
                <c:pt idx="1">
                  <c:v>5255</c:v>
                </c:pt>
                <c:pt idx="2">
                  <c:v>2284</c:v>
                </c:pt>
                <c:pt idx="3">
                  <c:v>2015</c:v>
                </c:pt>
                <c:pt idx="4">
                  <c:v>1344</c:v>
                </c:pt>
                <c:pt idx="5">
                  <c:v>923</c:v>
                </c:pt>
                <c:pt idx="6">
                  <c:v>239</c:v>
                </c:pt>
                <c:pt idx="7">
                  <c:v>101</c:v>
                </c:pt>
                <c:pt idx="8">
                  <c:v>96</c:v>
                </c:pt>
              </c:numCache>
            </c:numRef>
          </c:val>
          <c:extLst>
            <c:ext xmlns:c16="http://schemas.microsoft.com/office/drawing/2014/chart" uri="{C3380CC4-5D6E-409C-BE32-E72D297353CC}">
              <c16:uniqueId val="{00000000-5425-4494-A62D-4E5B55B3F258}"/>
            </c:ext>
          </c:extLst>
        </c:ser>
        <c:dLbls>
          <c:showLegendKey val="0"/>
          <c:showVal val="0"/>
          <c:showCatName val="0"/>
          <c:showSerName val="0"/>
          <c:showPercent val="0"/>
          <c:showBubbleSize val="0"/>
          <c:showLeaderLines val="1"/>
        </c:dLbls>
        <c:gapWidth val="100"/>
        <c:splitType val="pos"/>
        <c:splitPos val="3"/>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4961226632432699"/>
          <c:y val="0.11237754872869216"/>
          <c:w val="0.5166631383960405"/>
          <c:h val="0.84310585512736769"/>
        </c:manualLayout>
      </c:layout>
      <c:barChart>
        <c:barDir val="bar"/>
        <c:grouping val="clustered"/>
        <c:varyColors val="0"/>
        <c:ser>
          <c:idx val="0"/>
          <c:order val="0"/>
          <c:tx>
            <c:strRef>
              <c:f>'Fig 2.9'!$D$46</c:f>
              <c:strCache>
                <c:ptCount val="1"/>
                <c:pt idx="0">
                  <c:v>Number of installations</c:v>
                </c:pt>
              </c:strCache>
            </c:strRef>
          </c:tx>
          <c:spPr>
            <a:solidFill>
              <a:srgbClr val="45286F"/>
            </a:solidFill>
            <a:ln w="3175">
              <a:solidFill>
                <a:sysClr val="windowText" lastClr="000000"/>
              </a:solidFill>
            </a:ln>
            <a:effectLst/>
          </c:spPr>
          <c:invertIfNegative val="0"/>
          <c:dLbls>
            <c:dLbl>
              <c:idx val="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0-759D-4664-AF15-79B10CAA6D46}"/>
                </c:ext>
              </c:extLst>
            </c:dLbl>
            <c:dLbl>
              <c:idx val="1"/>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1-759D-4664-AF15-79B10CAA6D46}"/>
                </c:ext>
              </c:extLst>
            </c:dLbl>
            <c:dLbl>
              <c:idx val="2"/>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59D-4664-AF15-79B10CAA6D46}"/>
                </c:ext>
              </c:extLst>
            </c:dLbl>
            <c:dLbl>
              <c:idx val="3"/>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59D-4664-AF15-79B10CAA6D46}"/>
                </c:ext>
              </c:extLst>
            </c:dLbl>
            <c:dLbl>
              <c:idx val="4"/>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59D-4664-AF15-79B10CAA6D46}"/>
                </c:ext>
              </c:extLst>
            </c:dLbl>
            <c:dLbl>
              <c:idx val="5"/>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59D-4664-AF15-79B10CAA6D46}"/>
                </c:ext>
              </c:extLst>
            </c:dLbl>
            <c:dLbl>
              <c:idx val="6"/>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59D-4664-AF15-79B10CAA6D46}"/>
                </c:ext>
              </c:extLst>
            </c:dLbl>
            <c:dLbl>
              <c:idx val="7"/>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59D-4664-AF15-79B10CAA6D46}"/>
                </c:ext>
              </c:extLst>
            </c:dLbl>
            <c:dLbl>
              <c:idx val="8"/>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59D-4664-AF15-79B10CAA6D46}"/>
                </c:ext>
              </c:extLst>
            </c:dLbl>
            <c:dLbl>
              <c:idx val="9"/>
              <c:layout>
                <c:manualLayout>
                  <c:x val="8.682076993581381E-4"/>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9DC-4650-8AF9-D8E70BAD977B}"/>
                </c:ext>
              </c:extLst>
            </c:dLbl>
            <c:dLbl>
              <c:idx val="1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9-99EA-45AD-9760-411F7D905044}"/>
                </c:ext>
              </c:extLst>
            </c:dLbl>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2.9'!$C$47:$C$56,'Fig 2.9'!$C$130)</c:f>
              <c:strCache>
                <c:ptCount val="11"/>
                <c:pt idx="0">
                  <c:v>Accommodation</c:v>
                </c:pt>
                <c:pt idx="1">
                  <c:v>Crop &amp; animal prod., hunting &amp; related serv. activities</c:v>
                </c:pt>
                <c:pt idx="2">
                  <c:v>Education</c:v>
                </c:pt>
                <c:pt idx="3">
                  <c:v>Forestry and logging</c:v>
                </c:pt>
                <c:pt idx="4">
                  <c:v>Man. and prod. of wood &amp; cork, exc. furniture; man. of articles of straw &amp; plaiting mat.</c:v>
                </c:pt>
                <c:pt idx="5">
                  <c:v>Office admin., supp. and other business supp. activities</c:v>
                </c:pt>
                <c:pt idx="6">
                  <c:v>Sports, amusement &amp; recreation activities</c:v>
                </c:pt>
                <c:pt idx="7">
                  <c:v>Retail trade, exc. of motor vehicles &amp; motorcycles</c:v>
                </c:pt>
                <c:pt idx="8">
                  <c:v>Residential care activities</c:v>
                </c:pt>
                <c:pt idx="9">
                  <c:v>Real estate activities</c:v>
                </c:pt>
                <c:pt idx="10">
                  <c:v>Other </c:v>
                </c:pt>
              </c:strCache>
            </c:strRef>
          </c:cat>
          <c:val>
            <c:numRef>
              <c:f>('Fig 2.9'!$D$47:$D$56,'Fig 2.9'!$D$130)</c:f>
              <c:numCache>
                <c:formatCode>#,##0</c:formatCode>
                <c:ptCount val="11"/>
                <c:pt idx="0">
                  <c:v>7179</c:v>
                </c:pt>
                <c:pt idx="1">
                  <c:v>5966</c:v>
                </c:pt>
                <c:pt idx="2">
                  <c:v>998</c:v>
                </c:pt>
                <c:pt idx="3">
                  <c:v>916</c:v>
                </c:pt>
                <c:pt idx="4">
                  <c:v>662</c:v>
                </c:pt>
                <c:pt idx="5">
                  <c:v>611</c:v>
                </c:pt>
                <c:pt idx="6">
                  <c:v>581</c:v>
                </c:pt>
                <c:pt idx="7">
                  <c:v>443</c:v>
                </c:pt>
                <c:pt idx="8">
                  <c:v>423</c:v>
                </c:pt>
                <c:pt idx="9">
                  <c:v>298</c:v>
                </c:pt>
                <c:pt idx="10">
                  <c:v>4525</c:v>
                </c:pt>
              </c:numCache>
            </c:numRef>
          </c:val>
          <c:extLst>
            <c:ext xmlns:c16="http://schemas.microsoft.com/office/drawing/2014/chart" uri="{C3380CC4-5D6E-409C-BE32-E72D297353CC}">
              <c16:uniqueId val="{0000000A-759D-4664-AF15-79B10CAA6D46}"/>
            </c:ext>
          </c:extLst>
        </c:ser>
        <c:ser>
          <c:idx val="1"/>
          <c:order val="1"/>
          <c:tx>
            <c:strRef>
              <c:f>'Fig 2.9'!$E$46</c:f>
              <c:strCache>
                <c:ptCount val="1"/>
                <c:pt idx="0">
                  <c:v>Capacity (MW)</c:v>
                </c:pt>
              </c:strCache>
            </c:strRef>
          </c:tx>
          <c:spPr>
            <a:solidFill>
              <a:srgbClr val="A1ABB2"/>
            </a:solidFill>
            <a:ln w="3175">
              <a:solidFill>
                <a:schemeClr val="tx1"/>
              </a:solidFill>
            </a:ln>
            <a:effectLst/>
          </c:spPr>
          <c:invertIfNegative val="0"/>
          <c:dLbls>
            <c:dLbl>
              <c:idx val="0"/>
              <c:tx>
                <c:rich>
                  <a:bodyPr/>
                  <a:lstStyle/>
                  <a:p>
                    <a:fld id="{A50F32C7-E1F7-4E2F-8F20-E5962EFD7323}" type="VALUE">
                      <a:rPr lang="en-US"/>
                      <a:pPr/>
                      <a:t>[VALUE]</a:t>
                    </a:fld>
                    <a:r>
                      <a:rPr lang="en-US"/>
                      <a:t> MW</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B-759D-4664-AF15-79B10CAA6D46}"/>
                </c:ext>
              </c:extLst>
            </c:dLbl>
            <c:dLbl>
              <c:idx val="1"/>
              <c:tx>
                <c:rich>
                  <a:bodyPr/>
                  <a:lstStyle/>
                  <a:p>
                    <a:fld id="{16FCDBC0-77C5-406C-9FF6-F484AE31886E}" type="VALUE">
                      <a:rPr lang="en-US"/>
                      <a:pPr/>
                      <a:t>[VALUE]</a:t>
                    </a:fld>
                    <a:r>
                      <a:rPr lang="en-US"/>
                      <a:t> MW</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C-759D-4664-AF15-79B10CAA6D46}"/>
                </c:ext>
              </c:extLst>
            </c:dLbl>
            <c:dLbl>
              <c:idx val="2"/>
              <c:tx>
                <c:rich>
                  <a:bodyPr/>
                  <a:lstStyle/>
                  <a:p>
                    <a:fld id="{2EBB3FED-5C2C-497B-8871-6C91B661AE19}" type="VALUE">
                      <a:rPr lang="en-US"/>
                      <a:pPr/>
                      <a:t>[VALUE]</a:t>
                    </a:fld>
                    <a:r>
                      <a:rPr lang="en-US"/>
                      <a:t> MW</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99EA-45AD-9760-411F7D905044}"/>
                </c:ext>
              </c:extLst>
            </c:dLbl>
            <c:dLbl>
              <c:idx val="3"/>
              <c:tx>
                <c:rich>
                  <a:bodyPr/>
                  <a:lstStyle/>
                  <a:p>
                    <a:fld id="{76F499A6-1656-4671-BA19-85AD30AC777E}" type="VALUE">
                      <a:rPr lang="en-US"/>
                      <a:pPr/>
                      <a:t>[VALUE]</a:t>
                    </a:fld>
                    <a:r>
                      <a:rPr lang="en-US"/>
                      <a:t> MW</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99EA-45AD-9760-411F7D905044}"/>
                </c:ext>
              </c:extLst>
            </c:dLbl>
            <c:dLbl>
              <c:idx val="4"/>
              <c:tx>
                <c:rich>
                  <a:bodyPr/>
                  <a:lstStyle/>
                  <a:p>
                    <a:fld id="{38860D42-4AE1-4F68-8BCA-C2F6311FEB48}" type="VALUE">
                      <a:rPr lang="en-US"/>
                      <a:pPr/>
                      <a:t>[VALUE]</a:t>
                    </a:fld>
                    <a:r>
                      <a:rPr lang="en-US"/>
                      <a:t> MW</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99EA-45AD-9760-411F7D905044}"/>
                </c:ext>
              </c:extLst>
            </c:dLbl>
            <c:dLbl>
              <c:idx val="5"/>
              <c:tx>
                <c:rich>
                  <a:bodyPr/>
                  <a:lstStyle/>
                  <a:p>
                    <a:fld id="{4E5DFC78-8662-4C50-A59D-2DA0C0C7D960}" type="VALUE">
                      <a:rPr lang="en-US"/>
                      <a:pPr/>
                      <a:t>[VALUE]</a:t>
                    </a:fld>
                    <a:r>
                      <a:rPr lang="en-US"/>
                      <a:t> MW</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99EA-45AD-9760-411F7D905044}"/>
                </c:ext>
              </c:extLst>
            </c:dLbl>
            <c:dLbl>
              <c:idx val="6"/>
              <c:layout>
                <c:manualLayout>
                  <c:x val="1.5554719841746093E-3"/>
                  <c:y val="-2.7533209510273745E-3"/>
                </c:manualLayout>
              </c:layout>
              <c:tx>
                <c:rich>
                  <a:bodyPr/>
                  <a:lstStyle/>
                  <a:p>
                    <a:fld id="{B08C0BDC-EFCD-4619-863B-0279599DBBE9}" type="VALUE">
                      <a:rPr lang="en-US"/>
                      <a:pPr/>
                      <a:t>[VALUE]</a:t>
                    </a:fld>
                    <a:r>
                      <a:rPr lang="en-US"/>
                      <a:t> MW</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99EA-45AD-9760-411F7D905044}"/>
                </c:ext>
              </c:extLst>
            </c:dLbl>
            <c:dLbl>
              <c:idx val="7"/>
              <c:tx>
                <c:rich>
                  <a:bodyPr/>
                  <a:lstStyle/>
                  <a:p>
                    <a:fld id="{7BFFE0C4-A2AD-41B5-87DA-1CE096EA60D1}" type="VALUE">
                      <a:rPr lang="en-US"/>
                      <a:pPr/>
                      <a:t>[VALUE]</a:t>
                    </a:fld>
                    <a:r>
                      <a:rPr lang="en-US"/>
                      <a:t> MW</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6-99EA-45AD-9760-411F7D905044}"/>
                </c:ext>
              </c:extLst>
            </c:dLbl>
            <c:dLbl>
              <c:idx val="8"/>
              <c:tx>
                <c:rich>
                  <a:bodyPr/>
                  <a:lstStyle/>
                  <a:p>
                    <a:fld id="{84FB159A-3744-4970-ADA3-A7EB0B14ED0C}" type="VALUE">
                      <a:rPr lang="en-US"/>
                      <a:pPr/>
                      <a:t>[VALUE]</a:t>
                    </a:fld>
                    <a:r>
                      <a:rPr lang="en-US"/>
                      <a:t> MW</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7-99EA-45AD-9760-411F7D905044}"/>
                </c:ext>
              </c:extLst>
            </c:dLbl>
            <c:dLbl>
              <c:idx val="9"/>
              <c:tx>
                <c:rich>
                  <a:bodyPr/>
                  <a:lstStyle/>
                  <a:p>
                    <a:r>
                      <a:rPr lang="en-US"/>
                      <a:t>30.0 MW</a:t>
                    </a:r>
                  </a:p>
                </c:rich>
              </c:tx>
              <c:dLblPos val="outEnd"/>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D9DC-4650-8AF9-D8E70BAD977B}"/>
                </c:ext>
              </c:extLst>
            </c:dLbl>
            <c:dLbl>
              <c:idx val="10"/>
              <c:tx>
                <c:rich>
                  <a:bodyPr/>
                  <a:lstStyle/>
                  <a:p>
                    <a:fld id="{68934EBA-6767-4BF2-96AA-72D8C3368482}" type="VALUE">
                      <a:rPr lang="en-US"/>
                      <a:pPr/>
                      <a:t>[VALUE]</a:t>
                    </a:fld>
                    <a:r>
                      <a:rPr lang="en-US"/>
                      <a:t> MW</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A-99EA-45AD-9760-411F7D905044}"/>
                </c:ext>
              </c:extLst>
            </c:dLbl>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2.9'!$C$47:$C$56,'Fig 2.9'!$C$130)</c:f>
              <c:strCache>
                <c:ptCount val="11"/>
                <c:pt idx="0">
                  <c:v>Accommodation</c:v>
                </c:pt>
                <c:pt idx="1">
                  <c:v>Crop &amp; animal prod., hunting &amp; related serv. activities</c:v>
                </c:pt>
                <c:pt idx="2">
                  <c:v>Education</c:v>
                </c:pt>
                <c:pt idx="3">
                  <c:v>Forestry and logging</c:v>
                </c:pt>
                <c:pt idx="4">
                  <c:v>Man. and prod. of wood &amp; cork, exc. furniture; man. of articles of straw &amp; plaiting mat.</c:v>
                </c:pt>
                <c:pt idx="5">
                  <c:v>Office admin., supp. and other business supp. activities</c:v>
                </c:pt>
                <c:pt idx="6">
                  <c:v>Sports, amusement &amp; recreation activities</c:v>
                </c:pt>
                <c:pt idx="7">
                  <c:v>Retail trade, exc. of motor vehicles &amp; motorcycles</c:v>
                </c:pt>
                <c:pt idx="8">
                  <c:v>Residential care activities</c:v>
                </c:pt>
                <c:pt idx="9">
                  <c:v>Real estate activities</c:v>
                </c:pt>
                <c:pt idx="10">
                  <c:v>Other </c:v>
                </c:pt>
              </c:strCache>
            </c:strRef>
          </c:cat>
          <c:val>
            <c:numRef>
              <c:f>('Fig 2.9'!$E$47:$E$56,'Fig 2.9'!$E$130)</c:f>
              <c:numCache>
                <c:formatCode>#,##0.0</c:formatCode>
                <c:ptCount val="11"/>
                <c:pt idx="0">
                  <c:v>812.00099999999998</c:v>
                </c:pt>
                <c:pt idx="1">
                  <c:v>2111.404</c:v>
                </c:pt>
                <c:pt idx="2">
                  <c:v>254.982</c:v>
                </c:pt>
                <c:pt idx="3">
                  <c:v>317.24700000000001</c:v>
                </c:pt>
                <c:pt idx="4">
                  <c:v>551.18100000000004</c:v>
                </c:pt>
                <c:pt idx="5">
                  <c:v>85.575999999999993</c:v>
                </c:pt>
                <c:pt idx="6">
                  <c:v>74.516000000000005</c:v>
                </c:pt>
                <c:pt idx="7">
                  <c:v>129.40600000000001</c:v>
                </c:pt>
                <c:pt idx="8">
                  <c:v>61.1</c:v>
                </c:pt>
                <c:pt idx="9">
                  <c:v>29.983000000000001</c:v>
                </c:pt>
                <c:pt idx="10">
                  <c:v>1552.1709999999996</c:v>
                </c:pt>
              </c:numCache>
            </c:numRef>
          </c:val>
          <c:extLst>
            <c:ext xmlns:c16="http://schemas.microsoft.com/office/drawing/2014/chart" uri="{C3380CC4-5D6E-409C-BE32-E72D297353CC}">
              <c16:uniqueId val="{0000000D-759D-4664-AF15-79B10CAA6D46}"/>
            </c:ext>
          </c:extLst>
        </c:ser>
        <c:dLbls>
          <c:showLegendKey val="0"/>
          <c:showVal val="0"/>
          <c:showCatName val="0"/>
          <c:showSerName val="0"/>
          <c:showPercent val="0"/>
          <c:showBubbleSize val="0"/>
        </c:dLbls>
        <c:gapWidth val="50"/>
        <c:axId val="709577744"/>
        <c:axId val="2128793744"/>
      </c:barChart>
      <c:catAx>
        <c:axId val="709577744"/>
        <c:scaling>
          <c:orientation val="maxMin"/>
        </c:scaling>
        <c:delete val="0"/>
        <c:axPos val="l"/>
        <c:numFmt formatCode="General" sourceLinked="1"/>
        <c:majorTickMark val="out"/>
        <c:minorTickMark val="none"/>
        <c:tickLblPos val="nextTo"/>
        <c:spPr>
          <a:noFill/>
          <a:ln w="9525" cap="flat" cmpd="sng" algn="ctr">
            <a:solidFill>
              <a:schemeClr val="tx1">
                <a:lumMod val="50000"/>
                <a:lumOff val="50000"/>
              </a:schemeClr>
            </a:solidFill>
            <a:round/>
          </a:ln>
          <a:effectLst/>
        </c:spPr>
        <c:txPr>
          <a:bodyPr rot="0" spcFirstLastPara="1" vertOverflow="ellipsis" wrap="square" anchor="ctr" anchorCtr="1"/>
          <a:lstStyle/>
          <a:p>
            <a:pPr>
              <a:defRPr sz="9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crossAx val="2128793744"/>
        <c:crosses val="autoZero"/>
        <c:auto val="1"/>
        <c:lblAlgn val="ctr"/>
        <c:lblOffset val="0"/>
        <c:noMultiLvlLbl val="0"/>
      </c:catAx>
      <c:valAx>
        <c:axId val="2128793744"/>
        <c:scaling>
          <c:orientation val="minMax"/>
          <c:max val="7500"/>
        </c:scaling>
        <c:delete val="0"/>
        <c:axPos val="t"/>
        <c:majorGridlines>
          <c:spPr>
            <a:ln w="6350" cap="flat" cmpd="sng" algn="ctr">
              <a:solidFill>
                <a:schemeClr val="tx1">
                  <a:lumMod val="50000"/>
                  <a:lumOff val="50000"/>
                </a:schemeClr>
              </a:solidFill>
              <a:prstDash val="dash"/>
              <a:round/>
            </a:ln>
            <a:effectLst/>
          </c:spPr>
        </c:majorGridlines>
        <c:title>
          <c:tx>
            <c:rich>
              <a:bodyPr rot="0" spcFirstLastPara="1" vertOverflow="ellipsis" vert="horz" wrap="square" anchor="ctr" anchorCtr="1"/>
              <a:lstStyle/>
              <a:p>
                <a:pPr>
                  <a:defRPr sz="10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r>
                  <a:rPr lang="en-GB" sz="1000">
                    <a:solidFill>
                      <a:sysClr val="windowText" lastClr="000000"/>
                    </a:solidFill>
                    <a:latin typeface="Verdana" panose="020B0604030504040204" pitchFamily="34" charset="0"/>
                    <a:ea typeface="Verdana" panose="020B0604030504040204" pitchFamily="34" charset="0"/>
                  </a:rPr>
                  <a:t>No. of installations/</a:t>
                </a:r>
                <a:r>
                  <a:rPr lang="en-GB" sz="1000" baseline="0">
                    <a:solidFill>
                      <a:sysClr val="windowText" lastClr="000000"/>
                    </a:solidFill>
                    <a:latin typeface="Verdana" panose="020B0604030504040204" pitchFamily="34" charset="0"/>
                    <a:ea typeface="Verdana" panose="020B0604030504040204" pitchFamily="34" charset="0"/>
                  </a:rPr>
                  <a:t> Capacity (MW)</a:t>
                </a:r>
                <a:endParaRPr lang="en-GB" sz="1000">
                  <a:solidFill>
                    <a:sysClr val="windowText" lastClr="000000"/>
                  </a:solidFill>
                  <a:latin typeface="Verdana" panose="020B0604030504040204" pitchFamily="34" charset="0"/>
                  <a:ea typeface="Verdana" panose="020B0604030504040204" pitchFamily="34" charset="0"/>
                </a:endParaRPr>
              </a:p>
            </c:rich>
          </c:tx>
          <c:layout>
            <c:manualLayout>
              <c:xMode val="edge"/>
              <c:yMode val="edge"/>
              <c:x val="0.56258757686157501"/>
              <c:y val="1.6243846515519897E-2"/>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title>
        <c:numFmt formatCode="#,##0" sourceLinked="0"/>
        <c:majorTickMark val="out"/>
        <c:minorTickMark val="none"/>
        <c:tickLblPos val="nextTo"/>
        <c:spPr>
          <a:noFill/>
          <a:ln w="6350">
            <a:solidFill>
              <a:schemeClr val="tx1">
                <a:lumMod val="50000"/>
                <a:lumOff val="50000"/>
              </a:schemeClr>
            </a:solidFill>
          </a:ln>
          <a:effectLst/>
        </c:spPr>
        <c:txPr>
          <a:bodyPr rot="-60000000" spcFirstLastPara="1" vertOverflow="ellipsis" vert="horz" wrap="square" anchor="ctr" anchorCtr="1"/>
          <a:lstStyle/>
          <a:p>
            <a:pPr>
              <a:defRPr sz="9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crossAx val="709577744"/>
        <c:crosses val="autoZero"/>
        <c:crossBetween val="between"/>
        <c:majorUnit val="15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9.xml"/></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0.xml"/></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1.xml"/></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3</xdr:col>
      <xdr:colOff>466726</xdr:colOff>
      <xdr:row>3</xdr:row>
      <xdr:rowOff>154032</xdr:rowOff>
    </xdr:to>
    <xdr:pic>
      <xdr:nvPicPr>
        <xdr:cNvPr id="3" name="Picture 2" descr="image of the Ofgem logo" title="Ofgem logo">
          <a:extLst>
            <a:ext uri="{FF2B5EF4-FFF2-40B4-BE49-F238E27FC236}">
              <a16:creationId xmlns:a16="http://schemas.microsoft.com/office/drawing/2014/main" id="{D8DE0C4A-73F4-4DB2-B83F-534D2CFFDEF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3067050" cy="69695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465753</xdr:colOff>
      <xdr:row>3</xdr:row>
      <xdr:rowOff>54514</xdr:rowOff>
    </xdr:to>
    <xdr:pic>
      <xdr:nvPicPr>
        <xdr:cNvPr id="14" name="Picture 13" descr="image of the Ofgem logo" title="Ofgem logo">
          <a:extLst>
            <a:ext uri="{FF2B5EF4-FFF2-40B4-BE49-F238E27FC236}">
              <a16:creationId xmlns:a16="http://schemas.microsoft.com/office/drawing/2014/main" id="{295AAF59-C34B-49E0-8E0B-B66B895DC0D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288203" cy="591089"/>
        </a:xfrm>
        <a:prstGeom prst="rect">
          <a:avLst/>
        </a:prstGeom>
      </xdr:spPr>
    </xdr:pic>
    <xdr:clientData/>
  </xdr:twoCellAnchor>
  <xdr:twoCellAnchor>
    <xdr:from>
      <xdr:col>1</xdr:col>
      <xdr:colOff>12699</xdr:colOff>
      <xdr:row>11</xdr:row>
      <xdr:rowOff>15875</xdr:rowOff>
    </xdr:from>
    <xdr:to>
      <xdr:col>7</xdr:col>
      <xdr:colOff>250649</xdr:colOff>
      <xdr:row>30</xdr:row>
      <xdr:rowOff>139700</xdr:rowOff>
    </xdr:to>
    <xdr:graphicFrame macro="">
      <xdr:nvGraphicFramePr>
        <xdr:cNvPr id="3" name="Chart 2">
          <a:extLst>
            <a:ext uri="{FF2B5EF4-FFF2-40B4-BE49-F238E27FC236}">
              <a16:creationId xmlns:a16="http://schemas.microsoft.com/office/drawing/2014/main" id="{7F8B7C6D-A6A7-4143-BBC9-CB27BFB70093}"/>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36367</xdr:colOff>
      <xdr:row>12</xdr:row>
      <xdr:rowOff>95826</xdr:rowOff>
    </xdr:from>
    <xdr:to>
      <xdr:col>6</xdr:col>
      <xdr:colOff>95250</xdr:colOff>
      <xdr:row>43</xdr:row>
      <xdr:rowOff>101600</xdr:rowOff>
    </xdr:to>
    <xdr:graphicFrame macro="">
      <xdr:nvGraphicFramePr>
        <xdr:cNvPr id="3" name="Chart 2">
          <a:extLst>
            <a:ext uri="{FF2B5EF4-FFF2-40B4-BE49-F238E27FC236}">
              <a16:creationId xmlns:a16="http://schemas.microsoft.com/office/drawing/2014/main" id="{B4C5D69B-AF69-40C0-BAFA-011E0373453B}"/>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2</xdr:col>
      <xdr:colOff>1002328</xdr:colOff>
      <xdr:row>3</xdr:row>
      <xdr:rowOff>19589</xdr:rowOff>
    </xdr:to>
    <xdr:pic>
      <xdr:nvPicPr>
        <xdr:cNvPr id="4" name="Picture 3" descr="image of the Ofgem logo" title="Ofgem logo">
          <a:extLst>
            <a:ext uri="{FF2B5EF4-FFF2-40B4-BE49-F238E27FC236}">
              <a16:creationId xmlns:a16="http://schemas.microsoft.com/office/drawing/2014/main" id="{6F4C4BA8-3155-4384-AE75-30BD4346ED3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2392978" cy="562514"/>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1580178</xdr:colOff>
      <xdr:row>3</xdr:row>
      <xdr:rowOff>19589</xdr:rowOff>
    </xdr:to>
    <xdr:pic>
      <xdr:nvPicPr>
        <xdr:cNvPr id="2" name="Picture 1" descr="image of the Ofgem logo" title="Ofgem logo">
          <a:extLst>
            <a:ext uri="{FF2B5EF4-FFF2-40B4-BE49-F238E27FC236}">
              <a16:creationId xmlns:a16="http://schemas.microsoft.com/office/drawing/2014/main" id="{361CEE3C-ADE1-4309-88A9-20E0EA3BAD1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92978" cy="562514"/>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2221528</xdr:colOff>
      <xdr:row>3</xdr:row>
      <xdr:rowOff>44989</xdr:rowOff>
    </xdr:to>
    <xdr:pic>
      <xdr:nvPicPr>
        <xdr:cNvPr id="16" name="Picture 15" descr="image of the Ofgem logo" title="Ofgem logo">
          <a:extLst>
            <a:ext uri="{FF2B5EF4-FFF2-40B4-BE49-F238E27FC236}">
              <a16:creationId xmlns:a16="http://schemas.microsoft.com/office/drawing/2014/main" id="{CC5008A8-0149-42CF-A680-8B6A86A80AF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92978" cy="562514"/>
        </a:xfrm>
        <a:prstGeom prst="rect">
          <a:avLst/>
        </a:prstGeom>
      </xdr:spPr>
    </xdr:pic>
    <xdr:clientData/>
  </xdr:twoCellAnchor>
  <xdr:twoCellAnchor editAs="oneCell">
    <xdr:from>
      <xdr:col>1</xdr:col>
      <xdr:colOff>19050</xdr:colOff>
      <xdr:row>10</xdr:row>
      <xdr:rowOff>9525</xdr:rowOff>
    </xdr:from>
    <xdr:to>
      <xdr:col>6</xdr:col>
      <xdr:colOff>111346</xdr:colOff>
      <xdr:row>59</xdr:row>
      <xdr:rowOff>121936</xdr:rowOff>
    </xdr:to>
    <xdr:pic>
      <xdr:nvPicPr>
        <xdr:cNvPr id="21" name="Picture 20">
          <a:extLst>
            <a:ext uri="{FF2B5EF4-FFF2-40B4-BE49-F238E27FC236}">
              <a16:creationId xmlns:a16="http://schemas.microsoft.com/office/drawing/2014/main" id="{CEA0B48D-180F-FA31-7AE4-3BA1218ADCC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a:stretch>
          <a:fillRect/>
        </a:stretch>
      </xdr:blipFill>
      <xdr:spPr>
        <a:xfrm>
          <a:off x="180975" y="1838325"/>
          <a:ext cx="6943946" cy="8980186"/>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123822</xdr:colOff>
      <xdr:row>10</xdr:row>
      <xdr:rowOff>1586</xdr:rowOff>
    </xdr:from>
    <xdr:to>
      <xdr:col>6</xdr:col>
      <xdr:colOff>523874</xdr:colOff>
      <xdr:row>38</xdr:row>
      <xdr:rowOff>66675</xdr:rowOff>
    </xdr:to>
    <xdr:graphicFrame macro="">
      <xdr:nvGraphicFramePr>
        <xdr:cNvPr id="16" name="Chart 1">
          <a:extLst>
            <a:ext uri="{FF2B5EF4-FFF2-40B4-BE49-F238E27FC236}">
              <a16:creationId xmlns:a16="http://schemas.microsoft.com/office/drawing/2014/main" id="{3F248E3C-DF8B-43F9-80C4-4E91D0F4A272}"/>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2</xdr:col>
      <xdr:colOff>983278</xdr:colOff>
      <xdr:row>3</xdr:row>
      <xdr:rowOff>19589</xdr:rowOff>
    </xdr:to>
    <xdr:pic>
      <xdr:nvPicPr>
        <xdr:cNvPr id="4" name="Picture 3" descr="image of the Ofgem logo" title="Ofgem logo">
          <a:extLst>
            <a:ext uri="{FF2B5EF4-FFF2-40B4-BE49-F238E27FC236}">
              <a16:creationId xmlns:a16="http://schemas.microsoft.com/office/drawing/2014/main" id="{88E587A2-7013-44B4-B3EE-E188DD59007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2392978" cy="562514"/>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8</xdr:row>
      <xdr:rowOff>85725</xdr:rowOff>
    </xdr:from>
    <xdr:to>
      <xdr:col>6</xdr:col>
      <xdr:colOff>523875</xdr:colOff>
      <xdr:row>35</xdr:row>
      <xdr:rowOff>44450</xdr:rowOff>
    </xdr:to>
    <xdr:graphicFrame macro="">
      <xdr:nvGraphicFramePr>
        <xdr:cNvPr id="23" name="Chart 2">
          <a:extLst>
            <a:ext uri="{FF2B5EF4-FFF2-40B4-BE49-F238E27FC236}">
              <a16:creationId xmlns:a16="http://schemas.microsoft.com/office/drawing/2014/main" id="{7F04DBF6-D1C6-4ED8-B4E9-C824D0F49D76}"/>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2</xdr:col>
      <xdr:colOff>888028</xdr:colOff>
      <xdr:row>3</xdr:row>
      <xdr:rowOff>19589</xdr:rowOff>
    </xdr:to>
    <xdr:pic>
      <xdr:nvPicPr>
        <xdr:cNvPr id="5" name="Picture 4" descr="image of the Ofgem logo" title="Ofgem logo">
          <a:extLst>
            <a:ext uri="{FF2B5EF4-FFF2-40B4-BE49-F238E27FC236}">
              <a16:creationId xmlns:a16="http://schemas.microsoft.com/office/drawing/2014/main" id="{C60BBA25-DE8B-4AE1-923E-D4090DB8A7A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2392978" cy="562514"/>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2221528</xdr:colOff>
      <xdr:row>3</xdr:row>
      <xdr:rowOff>48164</xdr:rowOff>
    </xdr:to>
    <xdr:pic>
      <xdr:nvPicPr>
        <xdr:cNvPr id="4" name="Picture 3" descr="image of the Ofgem logo" title="Ofgem logo">
          <a:extLst>
            <a:ext uri="{FF2B5EF4-FFF2-40B4-BE49-F238E27FC236}">
              <a16:creationId xmlns:a16="http://schemas.microsoft.com/office/drawing/2014/main" id="{E67E107F-5991-429F-A0D9-51C600DE296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92978" cy="562514"/>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726103</xdr:colOff>
      <xdr:row>3</xdr:row>
      <xdr:rowOff>48164</xdr:rowOff>
    </xdr:to>
    <xdr:pic>
      <xdr:nvPicPr>
        <xdr:cNvPr id="2" name="Picture 1" descr="image of the Ofgem logo" title="Ofgem logo">
          <a:extLst>
            <a:ext uri="{FF2B5EF4-FFF2-40B4-BE49-F238E27FC236}">
              <a16:creationId xmlns:a16="http://schemas.microsoft.com/office/drawing/2014/main" id="{1A1DA1DC-89D1-4A90-BB1A-B7E9C4D0831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92978" cy="562514"/>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830878</xdr:colOff>
      <xdr:row>3</xdr:row>
      <xdr:rowOff>44989</xdr:rowOff>
    </xdr:to>
    <xdr:pic>
      <xdr:nvPicPr>
        <xdr:cNvPr id="2" name="Picture 1" descr="image of the Ofgem logo" title="Ofgem logo">
          <a:extLst>
            <a:ext uri="{FF2B5EF4-FFF2-40B4-BE49-F238E27FC236}">
              <a16:creationId xmlns:a16="http://schemas.microsoft.com/office/drawing/2014/main" id="{6C9F8BC7-18AB-4183-8E7E-2707DCA951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89803" cy="562514"/>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2218353</xdr:colOff>
      <xdr:row>3</xdr:row>
      <xdr:rowOff>19589</xdr:rowOff>
    </xdr:to>
    <xdr:pic>
      <xdr:nvPicPr>
        <xdr:cNvPr id="2" name="Picture 1" descr="image of the Ofgem logo" title="Ofgem logo">
          <a:extLst>
            <a:ext uri="{FF2B5EF4-FFF2-40B4-BE49-F238E27FC236}">
              <a16:creationId xmlns:a16="http://schemas.microsoft.com/office/drawing/2014/main" id="{7BFFD5E5-FD87-4355-A180-3752DD5A4F5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92978" cy="562514"/>
        </a:xfrm>
        <a:prstGeom prst="rect">
          <a:avLst/>
        </a:prstGeom>
      </xdr:spPr>
    </xdr:pic>
    <xdr:clientData/>
  </xdr:twoCellAnchor>
  <xdr:twoCellAnchor>
    <xdr:from>
      <xdr:col>1</xdr:col>
      <xdr:colOff>66675</xdr:colOff>
      <xdr:row>10</xdr:row>
      <xdr:rowOff>12699</xdr:rowOff>
    </xdr:from>
    <xdr:to>
      <xdr:col>5</xdr:col>
      <xdr:colOff>279400</xdr:colOff>
      <xdr:row>24</xdr:row>
      <xdr:rowOff>171450</xdr:rowOff>
    </xdr:to>
    <xdr:graphicFrame macro="">
      <xdr:nvGraphicFramePr>
        <xdr:cNvPr id="4" name="Chart 3">
          <a:extLst>
            <a:ext uri="{FF2B5EF4-FFF2-40B4-BE49-F238E27FC236}">
              <a16:creationId xmlns:a16="http://schemas.microsoft.com/office/drawing/2014/main" id="{C249B8DE-EFC3-4053-B931-BC2A1B12C66D}"/>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1017796</xdr:colOff>
      <xdr:row>3</xdr:row>
      <xdr:rowOff>154032</xdr:rowOff>
    </xdr:to>
    <xdr:pic>
      <xdr:nvPicPr>
        <xdr:cNvPr id="2" name="Picture 1" descr="image of the Ofgem logo" title="Ofgem logo">
          <a:extLst>
            <a:ext uri="{FF2B5EF4-FFF2-40B4-BE49-F238E27FC236}">
              <a16:creationId xmlns:a16="http://schemas.microsoft.com/office/drawing/2014/main" id="{C2676CCF-0398-48D8-B745-53FF98E35C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83121" cy="725532"/>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211753</xdr:colOff>
      <xdr:row>3</xdr:row>
      <xdr:rowOff>19589</xdr:rowOff>
    </xdr:to>
    <xdr:pic>
      <xdr:nvPicPr>
        <xdr:cNvPr id="2" name="Picture 1" descr="image of the Ofgem logo" title="Ofgem logo">
          <a:extLst>
            <a:ext uri="{FF2B5EF4-FFF2-40B4-BE49-F238E27FC236}">
              <a16:creationId xmlns:a16="http://schemas.microsoft.com/office/drawing/2014/main" id="{C3105BD7-4B6A-41E0-9561-1E58C7D0D53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92978" cy="562514"/>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2192953</xdr:colOff>
      <xdr:row>3</xdr:row>
      <xdr:rowOff>19589</xdr:rowOff>
    </xdr:to>
    <xdr:pic>
      <xdr:nvPicPr>
        <xdr:cNvPr id="3" name="Picture 2" descr="image of the Ofgem logo" title="Ofgem logo">
          <a:extLst>
            <a:ext uri="{FF2B5EF4-FFF2-40B4-BE49-F238E27FC236}">
              <a16:creationId xmlns:a16="http://schemas.microsoft.com/office/drawing/2014/main" id="{AAC53A9A-506C-40BD-8ABB-411DA8082A8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89803" cy="572039"/>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2221528</xdr:colOff>
      <xdr:row>3</xdr:row>
      <xdr:rowOff>19589</xdr:rowOff>
    </xdr:to>
    <xdr:pic>
      <xdr:nvPicPr>
        <xdr:cNvPr id="2" name="Picture 1" descr="image of the Ofgem logo" title="Ofgem logo">
          <a:extLst>
            <a:ext uri="{FF2B5EF4-FFF2-40B4-BE49-F238E27FC236}">
              <a16:creationId xmlns:a16="http://schemas.microsoft.com/office/drawing/2014/main" id="{E818A007-0DB4-45A6-890E-28C6A028703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92978" cy="562514"/>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2</xdr:col>
      <xdr:colOff>126028</xdr:colOff>
      <xdr:row>3</xdr:row>
      <xdr:rowOff>44989</xdr:rowOff>
    </xdr:to>
    <xdr:pic>
      <xdr:nvPicPr>
        <xdr:cNvPr id="2" name="Picture 1" descr="image of the Ofgem logo" title="Ofgem logo">
          <a:extLst>
            <a:ext uri="{FF2B5EF4-FFF2-40B4-BE49-F238E27FC236}">
              <a16:creationId xmlns:a16="http://schemas.microsoft.com/office/drawing/2014/main" id="{AD6F33E0-B9BE-4407-A5E9-EE2D9B84C1C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8575"/>
          <a:ext cx="2389803" cy="562514"/>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2</xdr:col>
      <xdr:colOff>75228</xdr:colOff>
      <xdr:row>3</xdr:row>
      <xdr:rowOff>48164</xdr:rowOff>
    </xdr:to>
    <xdr:pic>
      <xdr:nvPicPr>
        <xdr:cNvPr id="2" name="Picture 1" descr="image of the Ofgem logo" title="Ofgem logo">
          <a:extLst>
            <a:ext uri="{FF2B5EF4-FFF2-40B4-BE49-F238E27FC236}">
              <a16:creationId xmlns:a16="http://schemas.microsoft.com/office/drawing/2014/main" id="{F40086A6-3B52-4EA1-BCC1-4B7A9B87799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5400"/>
          <a:ext cx="2389803" cy="56568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44451</xdr:colOff>
      <xdr:row>10</xdr:row>
      <xdr:rowOff>21771</xdr:rowOff>
    </xdr:from>
    <xdr:to>
      <xdr:col>6</xdr:col>
      <xdr:colOff>555451</xdr:colOff>
      <xdr:row>33</xdr:row>
      <xdr:rowOff>54429</xdr:rowOff>
    </xdr:to>
    <xdr:graphicFrame macro="">
      <xdr:nvGraphicFramePr>
        <xdr:cNvPr id="5" name="Chart 4">
          <a:extLst>
            <a:ext uri="{FF2B5EF4-FFF2-40B4-BE49-F238E27FC236}">
              <a16:creationId xmlns:a16="http://schemas.microsoft.com/office/drawing/2014/main" id="{C0640699-FB05-4435-BFCC-B2032645905E}"/>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2</xdr:col>
      <xdr:colOff>1021832</xdr:colOff>
      <xdr:row>3</xdr:row>
      <xdr:rowOff>28660</xdr:rowOff>
    </xdr:to>
    <xdr:pic>
      <xdr:nvPicPr>
        <xdr:cNvPr id="3" name="Picture 2" descr="image of the Ofgem logo" title="Ofgem logo">
          <a:extLst>
            <a:ext uri="{FF2B5EF4-FFF2-40B4-BE49-F238E27FC236}">
              <a16:creationId xmlns:a16="http://schemas.microsoft.com/office/drawing/2014/main" id="{F9D28476-7E31-4BA9-8F85-61D4FC71A3E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2389803" cy="55933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380028</xdr:colOff>
      <xdr:row>3</xdr:row>
      <xdr:rowOff>44989</xdr:rowOff>
    </xdr:to>
    <xdr:pic>
      <xdr:nvPicPr>
        <xdr:cNvPr id="3" name="Picture 2" descr="image of the Ofgem logo" title="Ofgem logo">
          <a:extLst>
            <a:ext uri="{FF2B5EF4-FFF2-40B4-BE49-F238E27FC236}">
              <a16:creationId xmlns:a16="http://schemas.microsoft.com/office/drawing/2014/main" id="{336D28D7-52C2-463B-B216-A47DC16B0E1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89803" cy="562514"/>
        </a:xfrm>
        <a:prstGeom prst="rect">
          <a:avLst/>
        </a:prstGeom>
      </xdr:spPr>
    </xdr:pic>
    <xdr:clientData/>
  </xdr:twoCellAnchor>
  <xdr:twoCellAnchor>
    <xdr:from>
      <xdr:col>1</xdr:col>
      <xdr:colOff>64062</xdr:colOff>
      <xdr:row>11</xdr:row>
      <xdr:rowOff>10646</xdr:rowOff>
    </xdr:from>
    <xdr:to>
      <xdr:col>5</xdr:col>
      <xdr:colOff>885826</xdr:colOff>
      <xdr:row>37</xdr:row>
      <xdr:rowOff>38100</xdr:rowOff>
    </xdr:to>
    <xdr:graphicFrame macro="">
      <xdr:nvGraphicFramePr>
        <xdr:cNvPr id="5" name="Chart 4">
          <a:extLst>
            <a:ext uri="{FF2B5EF4-FFF2-40B4-BE49-F238E27FC236}">
              <a16:creationId xmlns:a16="http://schemas.microsoft.com/office/drawing/2014/main" id="{41CEFF34-E639-4414-AE37-61AFFD22258C}"/>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1162012</xdr:colOff>
      <xdr:row>3</xdr:row>
      <xdr:rowOff>18282</xdr:rowOff>
    </xdr:to>
    <xdr:pic>
      <xdr:nvPicPr>
        <xdr:cNvPr id="2" name="Picture 1" descr="image of the Ofgem logo" title="Ofgem logo">
          <a:extLst>
            <a:ext uri="{FF2B5EF4-FFF2-40B4-BE49-F238E27FC236}">
              <a16:creationId xmlns:a16="http://schemas.microsoft.com/office/drawing/2014/main" id="{6F5A43FA-AF45-48D9-9F3A-947168A2338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27237" cy="589782"/>
        </a:xfrm>
        <a:prstGeom prst="rect">
          <a:avLst/>
        </a:prstGeom>
      </xdr:spPr>
    </xdr:pic>
    <xdr:clientData/>
  </xdr:twoCellAnchor>
  <xdr:twoCellAnchor>
    <xdr:from>
      <xdr:col>1</xdr:col>
      <xdr:colOff>6352</xdr:colOff>
      <xdr:row>10</xdr:row>
      <xdr:rowOff>53975</xdr:rowOff>
    </xdr:from>
    <xdr:to>
      <xdr:col>8</xdr:col>
      <xdr:colOff>387351</xdr:colOff>
      <xdr:row>32</xdr:row>
      <xdr:rowOff>32525</xdr:rowOff>
    </xdr:to>
    <xdr:graphicFrame macro="">
      <xdr:nvGraphicFramePr>
        <xdr:cNvPr id="10" name="Chart 9">
          <a:extLst>
            <a:ext uri="{FF2B5EF4-FFF2-40B4-BE49-F238E27FC236}">
              <a16:creationId xmlns:a16="http://schemas.microsoft.com/office/drawing/2014/main" id="{235EF653-7D2A-4828-9432-E0584CB67C22}"/>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26613</xdr:colOff>
      <xdr:row>9</xdr:row>
      <xdr:rowOff>25586</xdr:rowOff>
    </xdr:from>
    <xdr:to>
      <xdr:col>6</xdr:col>
      <xdr:colOff>1238250</xdr:colOff>
      <xdr:row>34</xdr:row>
      <xdr:rowOff>63500</xdr:rowOff>
    </xdr:to>
    <xdr:graphicFrame macro="">
      <xdr:nvGraphicFramePr>
        <xdr:cNvPr id="78" name="Chart 2">
          <a:extLst>
            <a:ext uri="{FF2B5EF4-FFF2-40B4-BE49-F238E27FC236}">
              <a16:creationId xmlns:a16="http://schemas.microsoft.com/office/drawing/2014/main" id="{E2EDDE8E-A704-4CDB-A803-F37F603C54A2}"/>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2</xdr:col>
      <xdr:colOff>1039121</xdr:colOff>
      <xdr:row>3</xdr:row>
      <xdr:rowOff>18282</xdr:rowOff>
    </xdr:to>
    <xdr:pic>
      <xdr:nvPicPr>
        <xdr:cNvPr id="4" name="Picture 3" descr="image of the Ofgem logo" title="Ofgem logo">
          <a:extLst>
            <a:ext uri="{FF2B5EF4-FFF2-40B4-BE49-F238E27FC236}">
              <a16:creationId xmlns:a16="http://schemas.microsoft.com/office/drawing/2014/main" id="{96C83568-1145-4632-8934-634ABF5E52E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2396153" cy="55616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28761</xdr:colOff>
      <xdr:row>10</xdr:row>
      <xdr:rowOff>28574</xdr:rowOff>
    </xdr:from>
    <xdr:to>
      <xdr:col>5</xdr:col>
      <xdr:colOff>314325</xdr:colOff>
      <xdr:row>30</xdr:row>
      <xdr:rowOff>107246</xdr:rowOff>
    </xdr:to>
    <xdr:graphicFrame macro="">
      <xdr:nvGraphicFramePr>
        <xdr:cNvPr id="5" name="Chart 4">
          <a:extLst>
            <a:ext uri="{FF2B5EF4-FFF2-40B4-BE49-F238E27FC236}">
              <a16:creationId xmlns:a16="http://schemas.microsoft.com/office/drawing/2014/main" id="{EF8793DC-55B9-48A9-872E-047E7F6EA7BA}"/>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2</xdr:col>
      <xdr:colOff>412712</xdr:colOff>
      <xdr:row>3</xdr:row>
      <xdr:rowOff>18282</xdr:rowOff>
    </xdr:to>
    <xdr:pic>
      <xdr:nvPicPr>
        <xdr:cNvPr id="3" name="Picture 2" descr="image of the Ofgem logo" title="Ofgem logo">
          <a:extLst>
            <a:ext uri="{FF2B5EF4-FFF2-40B4-BE49-F238E27FC236}">
              <a16:creationId xmlns:a16="http://schemas.microsoft.com/office/drawing/2014/main" id="{FBA7F733-A40A-440A-9673-C0E506B0404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2396153" cy="55616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420742</xdr:colOff>
      <xdr:row>3</xdr:row>
      <xdr:rowOff>45549</xdr:rowOff>
    </xdr:to>
    <xdr:pic>
      <xdr:nvPicPr>
        <xdr:cNvPr id="4" name="Picture 3" descr="image of the Ofgem logo" title="Ofgem logo">
          <a:extLst>
            <a:ext uri="{FF2B5EF4-FFF2-40B4-BE49-F238E27FC236}">
              <a16:creationId xmlns:a16="http://schemas.microsoft.com/office/drawing/2014/main" id="{E234485D-4640-4E32-B3E0-8D6AD7FC92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96153" cy="552989"/>
        </a:xfrm>
        <a:prstGeom prst="rect">
          <a:avLst/>
        </a:prstGeom>
      </xdr:spPr>
    </xdr:pic>
    <xdr:clientData/>
  </xdr:twoCellAnchor>
  <xdr:twoCellAnchor>
    <xdr:from>
      <xdr:col>0</xdr:col>
      <xdr:colOff>76200</xdr:colOff>
      <xdr:row>10</xdr:row>
      <xdr:rowOff>38100</xdr:rowOff>
    </xdr:from>
    <xdr:to>
      <xdr:col>6</xdr:col>
      <xdr:colOff>584200</xdr:colOff>
      <xdr:row>40</xdr:row>
      <xdr:rowOff>57150</xdr:rowOff>
    </xdr:to>
    <xdr:graphicFrame macro="">
      <xdr:nvGraphicFramePr>
        <xdr:cNvPr id="26" name="Chart 4">
          <a:extLst>
            <a:ext uri="{FF2B5EF4-FFF2-40B4-BE49-F238E27FC236}">
              <a16:creationId xmlns:a16="http://schemas.microsoft.com/office/drawing/2014/main" id="{F90CC858-24FD-4090-B427-15C4D6475007}"/>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133350</xdr:colOff>
      <xdr:row>11</xdr:row>
      <xdr:rowOff>171450</xdr:rowOff>
    </xdr:from>
    <xdr:to>
      <xdr:col>5</xdr:col>
      <xdr:colOff>568325</xdr:colOff>
      <xdr:row>30</xdr:row>
      <xdr:rowOff>116205</xdr:rowOff>
    </xdr:to>
    <xdr:graphicFrame macro="">
      <xdr:nvGraphicFramePr>
        <xdr:cNvPr id="3" name="Chart 2">
          <a:extLst>
            <a:ext uri="{FF2B5EF4-FFF2-40B4-BE49-F238E27FC236}">
              <a16:creationId xmlns:a16="http://schemas.microsoft.com/office/drawing/2014/main" id="{EBC2C6E1-C333-450C-8F22-AF43C5DFB980}"/>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2208828</xdr:colOff>
      <xdr:row>3</xdr:row>
      <xdr:rowOff>6889</xdr:rowOff>
    </xdr:to>
    <xdr:pic>
      <xdr:nvPicPr>
        <xdr:cNvPr id="4" name="Picture 3" descr="image of the Ofgem logo" title="Ofgem logo">
          <a:extLst>
            <a:ext uri="{FF2B5EF4-FFF2-40B4-BE49-F238E27FC236}">
              <a16:creationId xmlns:a16="http://schemas.microsoft.com/office/drawing/2014/main" id="{78FD7B1D-A5AC-4374-8E36-914408666BE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2392978" cy="55616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www.ons.gov.uk/methodology/classificationsandstandards/ukstandardindustrialclassificationofeconomicactivities/uksic2007" TargetMode="External"/><Relationship Id="rId1" Type="http://schemas.openxmlformats.org/officeDocument/2006/relationships/hyperlink" Target="https://www.ons.gov.uk/methodology/classificationsandstandards/ukstandardindustrialclassificationofeconomicactivities/uksic2007" TargetMode="External"/><Relationship Id="rId4"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www.ons.gov.uk/methodology/classificationsandstandards/ukstandardindustrialclassificationofeconomicactivities/uksic2007" TargetMode="External"/><Relationship Id="rId1" Type="http://schemas.openxmlformats.org/officeDocument/2006/relationships/hyperlink" Target="https://www.ons.gov.uk/methodology/classificationsandstandards/ukstandardindustrialclassificationofeconomicactivities/uksic2007" TargetMode="External"/><Relationship Id="rId4"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B62AD-910C-4AA8-A945-3E8210643534}">
  <sheetPr>
    <pageSetUpPr autoPageBreaks="0"/>
  </sheetPr>
  <dimension ref="A5:Q58"/>
  <sheetViews>
    <sheetView showGridLines="0" tabSelected="1" workbookViewId="0"/>
  </sheetViews>
  <sheetFormatPr defaultRowHeight="14.5"/>
  <cols>
    <col min="1" max="1" width="2.453125" customWidth="1"/>
    <col min="2" max="2" width="18.26953125" customWidth="1"/>
    <col min="3" max="3" width="16.453125" customWidth="1"/>
    <col min="4" max="4" width="91.81640625" customWidth="1"/>
    <col min="6" max="7" width="8.7265625" style="7"/>
  </cols>
  <sheetData>
    <row r="5" spans="2:17" s="7" customFormat="1"/>
    <row r="6" spans="2:17" s="7" customFormat="1"/>
    <row r="7" spans="2:17" s="7" customFormat="1"/>
    <row r="8" spans="2:17" ht="17.5">
      <c r="B8" s="8" t="s">
        <v>278</v>
      </c>
      <c r="C8" s="8"/>
      <c r="D8" s="8"/>
    </row>
    <row r="9" spans="2:17" ht="15.5">
      <c r="B9" s="14" t="s">
        <v>295</v>
      </c>
      <c r="C9" s="30"/>
      <c r="D9" s="30"/>
    </row>
    <row r="10" spans="2:17">
      <c r="B10" s="12"/>
      <c r="C10" s="12"/>
      <c r="D10" s="12"/>
    </row>
    <row r="11" spans="2:17" ht="14.25" customHeight="1">
      <c r="B11" s="132" t="s">
        <v>279</v>
      </c>
      <c r="C11" s="45"/>
      <c r="D11" s="45"/>
    </row>
    <row r="12" spans="2:17">
      <c r="B12" s="45" t="s">
        <v>280</v>
      </c>
      <c r="C12" s="45"/>
      <c r="D12" s="45"/>
    </row>
    <row r="13" spans="2:17" ht="13.5" customHeight="1">
      <c r="B13" s="7"/>
      <c r="C13" s="7"/>
      <c r="D13" s="7"/>
      <c r="E13" s="6"/>
      <c r="F13" s="6"/>
      <c r="G13" s="6"/>
      <c r="H13" s="6"/>
      <c r="I13" s="6"/>
      <c r="J13" s="6"/>
      <c r="K13" s="6"/>
      <c r="L13" s="6"/>
      <c r="M13" s="6"/>
      <c r="N13" s="6"/>
      <c r="O13" s="6"/>
      <c r="P13" s="6"/>
      <c r="Q13" s="7"/>
    </row>
    <row r="14" spans="2:17">
      <c r="B14" s="28" t="s">
        <v>35</v>
      </c>
      <c r="C14" s="12"/>
      <c r="D14" s="255"/>
    </row>
    <row r="15" spans="2:17" s="7" customFormat="1">
      <c r="B15" s="28"/>
      <c r="C15" s="12"/>
      <c r="D15" s="12"/>
    </row>
    <row r="16" spans="2:17" s="7" customFormat="1">
      <c r="B16" s="19" t="s">
        <v>283</v>
      </c>
      <c r="C16" s="12"/>
      <c r="D16" s="12"/>
    </row>
    <row r="17" spans="1:4" s="7" customFormat="1">
      <c r="B17" s="121" t="s">
        <v>284</v>
      </c>
      <c r="C17" s="12"/>
      <c r="D17" s="12"/>
    </row>
    <row r="18" spans="1:4" s="7" customFormat="1">
      <c r="B18" s="19"/>
      <c r="C18" s="12"/>
      <c r="D18" s="12"/>
    </row>
    <row r="19" spans="1:4" s="7" customFormat="1">
      <c r="B19" s="19" t="s">
        <v>285</v>
      </c>
      <c r="C19" s="12"/>
      <c r="D19" s="12"/>
    </row>
    <row r="20" spans="1:4">
      <c r="B20" s="122" t="s">
        <v>420</v>
      </c>
      <c r="C20" s="12"/>
    </row>
    <row r="21" spans="1:4">
      <c r="B21" s="122" t="s">
        <v>361</v>
      </c>
      <c r="C21" s="12"/>
      <c r="D21" s="12"/>
    </row>
    <row r="22" spans="1:4" s="7" customFormat="1">
      <c r="B22" s="130" t="s">
        <v>398</v>
      </c>
      <c r="C22" s="204"/>
      <c r="D22" s="204"/>
    </row>
    <row r="23" spans="1:4">
      <c r="B23" s="130" t="s">
        <v>385</v>
      </c>
      <c r="C23" s="12"/>
      <c r="D23" s="12"/>
    </row>
    <row r="24" spans="1:4">
      <c r="B24" s="130" t="s">
        <v>353</v>
      </c>
      <c r="C24" s="12"/>
      <c r="D24" s="12"/>
    </row>
    <row r="25" spans="1:4">
      <c r="A25" s="43"/>
      <c r="B25" s="122" t="s">
        <v>354</v>
      </c>
      <c r="C25" s="12"/>
      <c r="D25" s="12"/>
    </row>
    <row r="26" spans="1:4">
      <c r="A26" s="43"/>
      <c r="B26" s="122" t="s">
        <v>355</v>
      </c>
      <c r="C26" s="12"/>
      <c r="D26" s="12"/>
    </row>
    <row r="27" spans="1:4" s="7" customFormat="1">
      <c r="B27" s="122" t="s">
        <v>356</v>
      </c>
      <c r="C27" s="12"/>
      <c r="D27" s="12"/>
    </row>
    <row r="28" spans="1:4">
      <c r="A28" s="43"/>
      <c r="B28" s="122" t="s">
        <v>389</v>
      </c>
      <c r="C28" s="12"/>
      <c r="D28" s="12"/>
    </row>
    <row r="29" spans="1:4" s="7" customFormat="1">
      <c r="A29" s="43"/>
      <c r="B29" s="122" t="s">
        <v>412</v>
      </c>
      <c r="C29" s="12"/>
      <c r="D29" s="12"/>
    </row>
    <row r="30" spans="1:4">
      <c r="A30" s="43"/>
      <c r="B30" s="122" t="s">
        <v>357</v>
      </c>
      <c r="C30" s="12"/>
      <c r="D30" s="12"/>
    </row>
    <row r="31" spans="1:4" s="7" customFormat="1">
      <c r="A31" s="43"/>
      <c r="B31" s="122"/>
      <c r="C31" s="12"/>
      <c r="D31" s="12"/>
    </row>
    <row r="32" spans="1:4" s="7" customFormat="1">
      <c r="A32" s="43"/>
      <c r="B32" s="123" t="s">
        <v>286</v>
      </c>
      <c r="C32" s="12"/>
      <c r="D32" s="12"/>
    </row>
    <row r="33" spans="1:4">
      <c r="A33" s="43"/>
      <c r="B33" s="122" t="s">
        <v>390</v>
      </c>
      <c r="C33" s="12"/>
      <c r="D33" s="12"/>
    </row>
    <row r="34" spans="1:4">
      <c r="A34" s="43"/>
      <c r="B34" s="122" t="s">
        <v>287</v>
      </c>
      <c r="C34" s="12"/>
      <c r="D34" s="12"/>
    </row>
    <row r="35" spans="1:4" s="7" customFormat="1">
      <c r="A35" s="43"/>
      <c r="B35" s="122" t="s">
        <v>288</v>
      </c>
      <c r="C35" s="12"/>
      <c r="D35" s="12"/>
    </row>
    <row r="36" spans="1:4" s="7" customFormat="1">
      <c r="A36" s="43"/>
      <c r="B36" s="122"/>
      <c r="C36" s="12"/>
      <c r="D36" s="12"/>
    </row>
    <row r="37" spans="1:4" s="7" customFormat="1">
      <c r="A37" s="43"/>
      <c r="B37" s="123" t="s">
        <v>289</v>
      </c>
      <c r="C37" s="12"/>
      <c r="D37" s="12"/>
    </row>
    <row r="38" spans="1:4" s="7" customFormat="1">
      <c r="A38" s="43"/>
      <c r="B38" s="130" t="s">
        <v>414</v>
      </c>
      <c r="C38" s="12"/>
      <c r="D38" s="12"/>
    </row>
    <row r="39" spans="1:4" s="7" customFormat="1">
      <c r="A39" s="43"/>
      <c r="B39" s="130" t="s">
        <v>415</v>
      </c>
      <c r="C39" s="12"/>
      <c r="D39" s="12"/>
    </row>
    <row r="40" spans="1:4" s="7" customFormat="1">
      <c r="A40" s="43"/>
      <c r="B40" s="122" t="s">
        <v>416</v>
      </c>
      <c r="C40" s="12"/>
      <c r="D40" s="12"/>
    </row>
    <row r="41" spans="1:4" s="7" customFormat="1">
      <c r="A41" s="43"/>
      <c r="B41" s="122" t="s">
        <v>417</v>
      </c>
      <c r="C41" s="12"/>
      <c r="D41" s="12"/>
    </row>
    <row r="42" spans="1:4" s="7" customFormat="1">
      <c r="A42" s="43"/>
      <c r="B42" s="177" t="s">
        <v>418</v>
      </c>
      <c r="C42" s="12"/>
      <c r="D42" s="12"/>
    </row>
    <row r="43" spans="1:4" s="7" customFormat="1">
      <c r="A43" s="43"/>
      <c r="B43" s="176"/>
      <c r="C43" s="12"/>
      <c r="D43" s="12"/>
    </row>
    <row r="44" spans="1:4" s="7" customFormat="1">
      <c r="A44" s="43"/>
      <c r="B44" s="123" t="s">
        <v>291</v>
      </c>
      <c r="C44" s="12"/>
      <c r="D44" s="12"/>
    </row>
    <row r="45" spans="1:4" s="7" customFormat="1">
      <c r="A45" s="43"/>
      <c r="B45" s="122" t="s">
        <v>292</v>
      </c>
      <c r="C45" s="12"/>
      <c r="D45" s="12"/>
    </row>
    <row r="46" spans="1:4" s="7" customFormat="1">
      <c r="A46" s="43"/>
      <c r="B46" s="130"/>
      <c r="C46" s="12"/>
      <c r="D46" s="12"/>
    </row>
    <row r="47" spans="1:4" s="7" customFormat="1">
      <c r="A47" s="43"/>
      <c r="B47" s="19" t="s">
        <v>294</v>
      </c>
      <c r="C47" s="12"/>
      <c r="D47" s="12"/>
    </row>
    <row r="48" spans="1:4" s="7" customFormat="1">
      <c r="A48" s="43"/>
      <c r="B48" s="121" t="s">
        <v>284</v>
      </c>
      <c r="C48" s="12"/>
      <c r="D48" s="12"/>
    </row>
    <row r="49" spans="1:7" s="7" customFormat="1">
      <c r="A49" s="43"/>
      <c r="B49" s="130"/>
      <c r="C49" s="12"/>
      <c r="D49" s="12"/>
    </row>
    <row r="50" spans="1:7" s="7" customFormat="1">
      <c r="A50" s="43"/>
      <c r="B50" s="123" t="s">
        <v>290</v>
      </c>
      <c r="C50" s="12"/>
      <c r="D50" s="12"/>
    </row>
    <row r="51" spans="1:7">
      <c r="A51" s="43"/>
      <c r="B51" s="122" t="s">
        <v>293</v>
      </c>
      <c r="C51" s="12"/>
      <c r="D51" s="12"/>
    </row>
    <row r="52" spans="1:7">
      <c r="A52" s="43"/>
      <c r="B52" s="122" t="s">
        <v>439</v>
      </c>
      <c r="C52" s="12"/>
      <c r="D52" s="12"/>
    </row>
    <row r="53" spans="1:7" s="7" customFormat="1">
      <c r="B53" s="121"/>
    </row>
    <row r="54" spans="1:7">
      <c r="B54" s="73"/>
    </row>
    <row r="55" spans="1:7">
      <c r="B55" s="34" t="s">
        <v>29</v>
      </c>
      <c r="C55" s="34" t="s">
        <v>30</v>
      </c>
      <c r="D55" s="34" t="s">
        <v>31</v>
      </c>
    </row>
    <row r="56" spans="1:7">
      <c r="B56" s="35" t="s">
        <v>32</v>
      </c>
      <c r="C56" s="36">
        <v>45134</v>
      </c>
      <c r="D56" s="119" t="s">
        <v>423</v>
      </c>
    </row>
    <row r="57" spans="1:7">
      <c r="B57" s="37"/>
      <c r="C57" s="37"/>
      <c r="D57" s="38"/>
    </row>
    <row r="58" spans="1:7">
      <c r="E58" s="31"/>
      <c r="F58" s="31"/>
      <c r="G58" s="31"/>
    </row>
  </sheetData>
  <phoneticPr fontId="29" type="noConversion"/>
  <hyperlinks>
    <hyperlink ref="B22" location="'Fig 2.3'!A1" display="Figure 2.3: Accredited full applications SY12" xr:uid="{B859892A-E4B4-4EF1-9DCF-243DD7E6A97D}"/>
    <hyperlink ref="B20" location="'Fig 2.1'!A1" display="Figure 2.1: Number of applications received, by month (SY11 and SY12)" xr:uid="{D27C3FAE-DF3B-483D-8094-6ECBF80DF367}"/>
    <hyperlink ref="B23" location="'Fig 2.4'!A1" display="Figure 2.4: NDRHI annual and cumulative approved capacity" xr:uid="{37A4B032-8426-43D2-9E5F-6E1327D50B34}"/>
    <hyperlink ref="B24" location="'Fig 2.5'!A1" display="Figure 2.5: Proportion of accredited installations by technology type since the start of the scheme" xr:uid="{FEFE33F7-38BB-4081-A033-E0E6C1618D78}"/>
    <hyperlink ref="B25" location="'Fig 2.6'!A1" display="Figure 2.6: Accredited capacity by technology and scheme year" xr:uid="{9DA9A07A-7618-4220-BED2-840E10936BCD}"/>
    <hyperlink ref="B26" location="'Fig 2.7'!A1" display="Figure 2.7: Eligible heat uses for accredited installations" xr:uid="{27FCF064-5BDC-4DFC-9D69-E382D6BBC4C2}"/>
    <hyperlink ref="B28" location="'Fig 2.9'!A1" display="Figure 2.9: UK SIC for all accredited installations" xr:uid="{69E1A31A-DB26-4D69-8603-4E003557D919}"/>
    <hyperlink ref="B30" location="'Fig 2.11'!A1" display="Figure 2.11: Total number of accredited systems and capacity by country" xr:uid="{E4FE6B88-B1C4-49E7-B490-30E5EDEDCDD7}"/>
    <hyperlink ref="B33" location="'Fig 3.1'!A1" display="Figure 3.1: NDRHI heat generated and payments made (ex. biomethane)" xr:uid="{F914045D-E5B0-4CB4-A87F-73B24F41D30C}"/>
    <hyperlink ref="B34" location="'Fig 3.2'!A1" display="Figure 3.2: NDRHI biomethane - volume of gas injected and payments made" xr:uid="{D1923F9C-213C-427F-8006-D37294E96188}"/>
    <hyperlink ref="B35" location="'Fig 3.3'!A1" display="Figure 3.3: NDRHI lifetime payments made, heat generated and gas injected - by technology type" xr:uid="{59336B9C-9809-4CC3-802D-C01E566ABF61}"/>
    <hyperlink ref="B38" location="'Fig 4.1'!A1" display="Figure 4.1: NDRHI statistical audit activity SY11 and SY12" xr:uid="{92380B0F-1748-4664-8F7D-58CA970AB236}"/>
    <hyperlink ref="B40" location="'Fig 4.3'!A1" display="Figure 4.3: Top reasons for material non-compliance SY12" xr:uid="{FF208791-CF9D-4DE8-A899-F10FF4C5ECFC}"/>
    <hyperlink ref="B41" location="'Fig 4.4'!A1" display="Figure 4.4: Compliance Cases SY12" xr:uid="{EB0E6BC5-4A59-4182-9427-690DE1983133}"/>
    <hyperlink ref="B45" location="'Fig 5.1'!A1" display="Figure 5.1: Ofgem NDRHI Delivery Performance" xr:uid="{6F41330D-FE30-4776-B212-F6882BE9B92F}"/>
    <hyperlink ref="B27" location="'Fig 2.8'!A1" display="Figure 2.8: System type replaced for all accredited installations" xr:uid="{AFAE989C-6EA1-4103-AA6F-B2862DD8DCDE}"/>
    <hyperlink ref="B29" location="'Fig 2.10'!A1" display="Figure 2.10: UK Standard Industrial Classification (UK SIC) for accredited installations SY12" xr:uid="{1A76E162-EE6C-4805-B87A-0ED026C23143}"/>
    <hyperlink ref="B51" location="'Fig A1.1'!A1" display="Figure A1.1: Accredited installations by region and technology" xr:uid="{464690DA-E437-4D08-A936-F73184427893}"/>
    <hyperlink ref="B52" location="'Fig A1.2'!A1" display="Figure A1.2: Installation capacity (MW) by region and technology" xr:uid="{B31C9B95-362B-410B-A871-0E1469539E0B}"/>
    <hyperlink ref="B39" location="'Fig 4.2'!A1" display="Figure 4.2: NDRHI targeted audit activity SY11 and SY12" xr:uid="{5C5450E9-BB88-46AE-ABA7-212E7D4BBB2F}"/>
    <hyperlink ref="B42" location="'Fig 4.5'!A1" display="Figure 4.5: Total debt recovered SY12" xr:uid="{20CD825E-290E-4766-BCC1-21C2104829C2}"/>
    <hyperlink ref="B21" location="'Fig 2.2'!A1" display="Figure 2.2: Technology split of approved TG and Extension applications" xr:uid="{A7316F83-C507-46B7-ACB1-BFE8EF6E2EE6}"/>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F4EF06-A498-49ED-A2E0-B84EE029F1A8}">
  <sheetPr>
    <tabColor rgb="FFE2C700"/>
    <pageSetUpPr autoPageBreaks="0"/>
  </sheetPr>
  <dimension ref="A5:P52"/>
  <sheetViews>
    <sheetView showGridLines="0" zoomScaleNormal="100" workbookViewId="0"/>
  </sheetViews>
  <sheetFormatPr defaultColWidth="8.7265625" defaultRowHeight="13.5"/>
  <cols>
    <col min="1" max="1" width="2.453125" style="12" customWidth="1"/>
    <col min="2" max="2" width="25.26953125" style="12" customWidth="1"/>
    <col min="3" max="3" width="15.81640625" style="12" customWidth="1"/>
    <col min="4" max="4" width="20.7265625" style="12" customWidth="1"/>
    <col min="5" max="5" width="11.26953125" style="12" customWidth="1"/>
    <col min="6" max="6" width="12.54296875" style="12" customWidth="1"/>
    <col min="7" max="7" width="11.26953125" style="12" customWidth="1"/>
    <col min="8" max="8" width="11.1796875" style="12" customWidth="1"/>
    <col min="9" max="9" width="11.26953125" style="12" customWidth="1"/>
    <col min="10" max="10" width="13.1796875" style="12" bestFit="1" customWidth="1"/>
    <col min="11" max="11" width="12.26953125" style="12" bestFit="1" customWidth="1"/>
    <col min="12" max="12" width="14.54296875" style="12" customWidth="1"/>
    <col min="13" max="13" width="18.26953125" style="12" customWidth="1"/>
    <col min="14" max="15" width="16.81640625" style="12" customWidth="1"/>
    <col min="16" max="16384" width="8.7265625" style="12"/>
  </cols>
  <sheetData>
    <row r="5" spans="2:15" ht="15">
      <c r="B5" s="46" t="s">
        <v>397</v>
      </c>
      <c r="M5" s="9"/>
    </row>
    <row r="6" spans="2:15" ht="15">
      <c r="B6" s="46"/>
      <c r="M6" s="9"/>
    </row>
    <row r="7" spans="2:15" ht="14">
      <c r="B7" s="208" t="s">
        <v>362</v>
      </c>
    </row>
    <row r="8" spans="2:15" ht="14">
      <c r="B8" s="208" t="s">
        <v>384</v>
      </c>
    </row>
    <row r="9" spans="2:15" ht="14">
      <c r="B9" s="208" t="s">
        <v>435</v>
      </c>
      <c r="I9" s="32"/>
    </row>
    <row r="10" spans="2:15" ht="14">
      <c r="B10" s="208" t="s">
        <v>436</v>
      </c>
      <c r="H10" s="32"/>
    </row>
    <row r="12" spans="2:15">
      <c r="I12" s="3"/>
      <c r="O12" s="3"/>
    </row>
    <row r="14" spans="2:15" ht="14">
      <c r="C14" s="31"/>
      <c r="O14" s="31"/>
    </row>
    <row r="23" spans="1:16" ht="14">
      <c r="B23" s="11"/>
      <c r="N23" s="31"/>
    </row>
    <row r="28" spans="1:16" ht="14.5">
      <c r="B28"/>
      <c r="C28"/>
      <c r="D28"/>
      <c r="E28"/>
      <c r="F28"/>
      <c r="G28"/>
      <c r="H28"/>
      <c r="I28"/>
      <c r="J28"/>
      <c r="K28"/>
      <c r="L28"/>
      <c r="M28"/>
      <c r="N28"/>
      <c r="O28"/>
      <c r="P28"/>
    </row>
    <row r="29" spans="1:16" ht="14.5">
      <c r="B29"/>
      <c r="C29"/>
      <c r="D29"/>
      <c r="E29"/>
      <c r="F29"/>
      <c r="G29"/>
      <c r="H29"/>
      <c r="I29"/>
      <c r="J29"/>
      <c r="K29"/>
      <c r="L29"/>
      <c r="M29"/>
      <c r="N29"/>
      <c r="O29"/>
      <c r="P29"/>
    </row>
    <row r="30" spans="1:16" ht="14.5">
      <c r="A30" s="3"/>
      <c r="B30"/>
      <c r="C30"/>
      <c r="D30"/>
      <c r="E30"/>
      <c r="F30"/>
      <c r="G30"/>
      <c r="H30"/>
      <c r="I30"/>
      <c r="J30"/>
      <c r="K30"/>
      <c r="L30"/>
      <c r="M30"/>
      <c r="N30"/>
      <c r="O30"/>
      <c r="P30"/>
    </row>
    <row r="31" spans="1:16" ht="14.5">
      <c r="B31"/>
      <c r="C31"/>
      <c r="D31"/>
      <c r="E31"/>
      <c r="F31"/>
      <c r="G31"/>
      <c r="H31"/>
      <c r="I31"/>
      <c r="J31"/>
      <c r="K31"/>
      <c r="L31"/>
      <c r="M31"/>
      <c r="N31"/>
      <c r="O31"/>
      <c r="P31"/>
    </row>
    <row r="32" spans="1:16" ht="14.5">
      <c r="B32" s="62"/>
      <c r="J32"/>
      <c r="K32"/>
      <c r="L32"/>
      <c r="M32"/>
      <c r="N32"/>
      <c r="O32"/>
      <c r="P32"/>
    </row>
    <row r="33" spans="1:16" ht="14.5">
      <c r="B33" s="139" t="s">
        <v>249</v>
      </c>
      <c r="C33" s="138" t="s">
        <v>324</v>
      </c>
      <c r="D33" s="138" t="s">
        <v>259</v>
      </c>
      <c r="E33" s="261"/>
      <c r="F33" s="261"/>
      <c r="M33"/>
      <c r="N33"/>
      <c r="O33"/>
      <c r="P33"/>
    </row>
    <row r="34" spans="1:16" ht="16" customHeight="1">
      <c r="B34" s="93" t="s">
        <v>237</v>
      </c>
      <c r="C34" s="229">
        <v>399</v>
      </c>
      <c r="D34" s="286">
        <v>10345</v>
      </c>
      <c r="E34" s="262"/>
      <c r="F34" s="263"/>
    </row>
    <row r="35" spans="1:16" ht="14">
      <c r="B35" s="93" t="s">
        <v>239</v>
      </c>
      <c r="C35" s="229">
        <v>89</v>
      </c>
      <c r="D35" s="286">
        <v>5255</v>
      </c>
      <c r="E35" s="262"/>
      <c r="F35" s="263"/>
    </row>
    <row r="36" spans="1:16" ht="14">
      <c r="B36" s="93" t="s">
        <v>241</v>
      </c>
      <c r="C36" s="229">
        <v>36</v>
      </c>
      <c r="D36" s="286">
        <v>2284</v>
      </c>
      <c r="E36" s="262"/>
      <c r="F36" s="263"/>
    </row>
    <row r="37" spans="1:16" ht="14">
      <c r="B37" s="93" t="s">
        <v>242</v>
      </c>
      <c r="C37" s="229">
        <v>20</v>
      </c>
      <c r="D37" s="286">
        <v>2015</v>
      </c>
      <c r="E37" s="262"/>
      <c r="F37" s="263"/>
    </row>
    <row r="38" spans="1:16" ht="14">
      <c r="B38" s="93" t="s">
        <v>238</v>
      </c>
      <c r="C38" s="229">
        <v>50</v>
      </c>
      <c r="D38" s="286">
        <v>1344</v>
      </c>
      <c r="E38" s="262"/>
      <c r="F38" s="263"/>
    </row>
    <row r="39" spans="1:16" ht="14">
      <c r="B39" s="93" t="s">
        <v>240</v>
      </c>
      <c r="C39" s="229">
        <v>114</v>
      </c>
      <c r="D39" s="286">
        <v>923</v>
      </c>
      <c r="E39" s="262"/>
      <c r="F39" s="263"/>
    </row>
    <row r="40" spans="1:16" ht="14">
      <c r="B40" s="93" t="s">
        <v>236</v>
      </c>
      <c r="C40" s="229">
        <v>18</v>
      </c>
      <c r="D40" s="286">
        <v>239</v>
      </c>
      <c r="E40" s="262"/>
      <c r="F40" s="263"/>
    </row>
    <row r="41" spans="1:16" ht="14">
      <c r="A41" s="3"/>
      <c r="B41" s="93" t="s">
        <v>248</v>
      </c>
      <c r="C41" s="229">
        <v>0</v>
      </c>
      <c r="D41" s="286">
        <v>101</v>
      </c>
      <c r="E41" s="262"/>
      <c r="F41" s="263"/>
      <c r="N41" s="64"/>
    </row>
    <row r="42" spans="1:16" ht="14">
      <c r="B42" s="93" t="s">
        <v>243</v>
      </c>
      <c r="C42" s="229">
        <v>6</v>
      </c>
      <c r="D42" s="286">
        <v>96</v>
      </c>
      <c r="E42" s="262"/>
      <c r="F42" s="263"/>
    </row>
    <row r="43" spans="1:16" ht="14">
      <c r="B43" s="93" t="s">
        <v>17</v>
      </c>
      <c r="C43" s="230">
        <f>SUM(C34:C42)</f>
        <v>732</v>
      </c>
      <c r="D43" s="230">
        <f>SUM(D34:D42)</f>
        <v>22602</v>
      </c>
      <c r="E43" s="228"/>
      <c r="F43" s="54"/>
    </row>
    <row r="44" spans="1:16" ht="14.5">
      <c r="M44"/>
      <c r="N44"/>
      <c r="O44"/>
    </row>
    <row r="45" spans="1:16" ht="14.5">
      <c r="B45" s="29" t="s">
        <v>232</v>
      </c>
      <c r="E45"/>
      <c r="F45"/>
      <c r="G45"/>
      <c r="H45"/>
      <c r="I45"/>
      <c r="J45"/>
      <c r="K45"/>
      <c r="L45"/>
      <c r="M45"/>
      <c r="N45"/>
      <c r="O45"/>
    </row>
    <row r="46" spans="1:16" ht="14.5">
      <c r="E46"/>
      <c r="F46"/>
      <c r="G46"/>
      <c r="H46"/>
      <c r="I46"/>
      <c r="J46"/>
      <c r="K46"/>
      <c r="L46"/>
      <c r="M46"/>
      <c r="N46"/>
      <c r="O46"/>
    </row>
    <row r="47" spans="1:16" ht="14.5">
      <c r="E47"/>
      <c r="F47"/>
      <c r="G47"/>
      <c r="H47"/>
      <c r="I47"/>
      <c r="J47"/>
      <c r="K47"/>
      <c r="L47"/>
      <c r="M47"/>
      <c r="N47"/>
      <c r="O47"/>
    </row>
    <row r="48" spans="1:16" ht="14.5">
      <c r="E48"/>
      <c r="F48"/>
      <c r="G48"/>
      <c r="H48"/>
      <c r="I48"/>
      <c r="J48"/>
      <c r="K48"/>
      <c r="L48"/>
      <c r="M48"/>
      <c r="N48"/>
      <c r="O48"/>
    </row>
    <row r="49" spans="5:15" ht="14.5">
      <c r="E49"/>
      <c r="F49"/>
      <c r="G49"/>
      <c r="H49"/>
      <c r="I49"/>
      <c r="J49"/>
      <c r="K49"/>
      <c r="L49"/>
      <c r="M49"/>
      <c r="N49"/>
      <c r="O49"/>
    </row>
    <row r="50" spans="5:15" ht="14.5">
      <c r="E50"/>
      <c r="F50"/>
      <c r="G50"/>
      <c r="H50"/>
      <c r="I50"/>
      <c r="J50"/>
      <c r="K50"/>
      <c r="L50"/>
      <c r="M50"/>
      <c r="N50"/>
      <c r="O50"/>
    </row>
    <row r="51" spans="5:15" ht="14.5">
      <c r="E51"/>
      <c r="F51"/>
      <c r="G51"/>
      <c r="H51"/>
      <c r="I51"/>
      <c r="J51"/>
      <c r="K51"/>
      <c r="L51"/>
      <c r="M51"/>
      <c r="N51"/>
      <c r="O51"/>
    </row>
    <row r="52" spans="5:15" ht="14.5">
      <c r="E52"/>
      <c r="F52"/>
      <c r="G52"/>
      <c r="H52"/>
      <c r="I52"/>
      <c r="J52"/>
      <c r="K52"/>
      <c r="L52"/>
      <c r="M52"/>
      <c r="N52"/>
      <c r="O52"/>
    </row>
  </sheetData>
  <hyperlinks>
    <hyperlink ref="B45" location="Introduction!A1" display="Return to information tab" xr:uid="{DCA6E0C3-393B-461E-BC63-A11B0825CF3D}"/>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734C4-4D1C-4DA8-96A0-DC7BE00DBF9C}">
  <sheetPr>
    <tabColor rgb="FFE2C700"/>
    <pageSetUpPr autoPageBreaks="0"/>
  </sheetPr>
  <dimension ref="B5:H135"/>
  <sheetViews>
    <sheetView showGridLines="0" zoomScaleNormal="100" workbookViewId="0"/>
  </sheetViews>
  <sheetFormatPr defaultColWidth="8.7265625" defaultRowHeight="14.5"/>
  <cols>
    <col min="1" max="1" width="2.54296875" style="7" customWidth="1"/>
    <col min="2" max="2" width="17.453125" style="7" customWidth="1"/>
    <col min="3" max="3" width="44.7265625" style="7" customWidth="1"/>
    <col min="4" max="4" width="14.54296875" style="7" bestFit="1" customWidth="1"/>
    <col min="5" max="5" width="15.1796875" style="7" bestFit="1" customWidth="1"/>
    <col min="6" max="6" width="18.453125" style="7" bestFit="1" customWidth="1"/>
    <col min="7" max="16384" width="8.7265625" style="7"/>
  </cols>
  <sheetData>
    <row r="5" spans="2:8" ht="15">
      <c r="B5" s="46" t="s">
        <v>441</v>
      </c>
    </row>
    <row r="6" spans="2:8" ht="15">
      <c r="B6" s="46"/>
    </row>
    <row r="7" spans="2:8">
      <c r="B7" s="208" t="s">
        <v>350</v>
      </c>
      <c r="C7" s="31"/>
    </row>
    <row r="8" spans="2:8">
      <c r="B8" s="208" t="s">
        <v>345</v>
      </c>
    </row>
    <row r="9" spans="2:8">
      <c r="B9" s="208"/>
    </row>
    <row r="10" spans="2:8">
      <c r="B10" s="208" t="s">
        <v>440</v>
      </c>
    </row>
    <row r="11" spans="2:8">
      <c r="B11" s="29" t="s">
        <v>281</v>
      </c>
    </row>
    <row r="12" spans="2:8">
      <c r="B12" s="29" t="s">
        <v>282</v>
      </c>
    </row>
    <row r="13" spans="2:8">
      <c r="B13" s="29"/>
    </row>
    <row r="15" spans="2:8">
      <c r="H15" s="32"/>
    </row>
    <row r="20" spans="8:8">
      <c r="H20" s="32"/>
    </row>
    <row r="36" spans="2:8">
      <c r="H36" s="32"/>
    </row>
    <row r="37" spans="2:8">
      <c r="H37" s="32"/>
    </row>
    <row r="45" spans="2:8">
      <c r="D45" s="31"/>
    </row>
    <row r="46" spans="2:8" ht="27">
      <c r="B46" s="146" t="s">
        <v>45</v>
      </c>
      <c r="C46" s="146" t="s">
        <v>46</v>
      </c>
      <c r="D46" s="147" t="s">
        <v>47</v>
      </c>
      <c r="E46" s="147" t="s">
        <v>223</v>
      </c>
    </row>
    <row r="47" spans="2:8">
      <c r="B47" s="317" t="s">
        <v>48</v>
      </c>
      <c r="C47" s="318" t="s">
        <v>49</v>
      </c>
      <c r="D47" s="319">
        <v>7179</v>
      </c>
      <c r="E47" s="320">
        <v>812.00099999999998</v>
      </c>
    </row>
    <row r="48" spans="2:8" ht="27">
      <c r="B48" s="317" t="s">
        <v>227</v>
      </c>
      <c r="C48" s="318" t="s">
        <v>363</v>
      </c>
      <c r="D48" s="319">
        <v>5966</v>
      </c>
      <c r="E48" s="320">
        <v>2111.404</v>
      </c>
      <c r="F48" s="32"/>
    </row>
    <row r="49" spans="2:5">
      <c r="B49" s="317" t="s">
        <v>52</v>
      </c>
      <c r="C49" s="318" t="s">
        <v>53</v>
      </c>
      <c r="D49" s="319">
        <v>998</v>
      </c>
      <c r="E49" s="320">
        <v>254.982</v>
      </c>
    </row>
    <row r="50" spans="2:5">
      <c r="B50" s="317" t="s">
        <v>228</v>
      </c>
      <c r="C50" s="318" t="s">
        <v>51</v>
      </c>
      <c r="D50" s="319">
        <v>916</v>
      </c>
      <c r="E50" s="320">
        <v>317.24700000000001</v>
      </c>
    </row>
    <row r="51" spans="2:5" ht="27">
      <c r="B51" s="317" t="s">
        <v>54</v>
      </c>
      <c r="C51" s="318" t="s">
        <v>364</v>
      </c>
      <c r="D51" s="319">
        <v>662</v>
      </c>
      <c r="E51" s="320">
        <v>551.18100000000004</v>
      </c>
    </row>
    <row r="52" spans="2:5" ht="27">
      <c r="B52" s="317" t="s">
        <v>56</v>
      </c>
      <c r="C52" s="318" t="s">
        <v>365</v>
      </c>
      <c r="D52" s="319">
        <v>611</v>
      </c>
      <c r="E52" s="320">
        <v>85.575999999999993</v>
      </c>
    </row>
    <row r="53" spans="2:5">
      <c r="B53" s="317" t="s">
        <v>58</v>
      </c>
      <c r="C53" s="318" t="s">
        <v>366</v>
      </c>
      <c r="D53" s="319">
        <v>581</v>
      </c>
      <c r="E53" s="320">
        <v>74.516000000000005</v>
      </c>
    </row>
    <row r="54" spans="2:5" ht="27">
      <c r="B54" s="317" t="s">
        <v>60</v>
      </c>
      <c r="C54" s="318" t="s">
        <v>349</v>
      </c>
      <c r="D54" s="319">
        <v>443</v>
      </c>
      <c r="E54" s="320">
        <v>129.40600000000001</v>
      </c>
    </row>
    <row r="55" spans="2:5">
      <c r="B55" s="317" t="s">
        <v>62</v>
      </c>
      <c r="C55" s="318" t="s">
        <v>63</v>
      </c>
      <c r="D55" s="319">
        <v>423</v>
      </c>
      <c r="E55" s="320">
        <v>61.1</v>
      </c>
    </row>
    <row r="56" spans="2:5">
      <c r="B56" s="317" t="s">
        <v>72</v>
      </c>
      <c r="C56" s="318" t="s">
        <v>73</v>
      </c>
      <c r="D56" s="319">
        <v>298</v>
      </c>
      <c r="E56" s="320">
        <v>29.983000000000001</v>
      </c>
    </row>
    <row r="57" spans="2:5">
      <c r="B57" s="323" t="s">
        <v>68</v>
      </c>
      <c r="C57" s="324" t="s">
        <v>69</v>
      </c>
      <c r="D57" s="314">
        <v>291</v>
      </c>
      <c r="E57" s="313">
        <v>29.327999999999999</v>
      </c>
    </row>
    <row r="58" spans="2:5" ht="27">
      <c r="B58" s="323" t="s">
        <v>64</v>
      </c>
      <c r="C58" s="324" t="s">
        <v>65</v>
      </c>
      <c r="D58" s="314">
        <v>283</v>
      </c>
      <c r="E58" s="313">
        <v>207.09200000000001</v>
      </c>
    </row>
    <row r="59" spans="2:5" ht="27">
      <c r="B59" s="323" t="s">
        <v>78</v>
      </c>
      <c r="C59" s="324" t="s">
        <v>79</v>
      </c>
      <c r="D59" s="314">
        <v>276</v>
      </c>
      <c r="E59" s="313">
        <v>122.17400000000001</v>
      </c>
    </row>
    <row r="60" spans="2:5">
      <c r="B60" s="323" t="s">
        <v>70</v>
      </c>
      <c r="C60" s="324" t="s">
        <v>71</v>
      </c>
      <c r="D60" s="314">
        <v>272</v>
      </c>
      <c r="E60" s="313">
        <v>181.71</v>
      </c>
    </row>
    <row r="61" spans="2:5">
      <c r="B61" s="323" t="s">
        <v>66</v>
      </c>
      <c r="C61" s="324" t="s">
        <v>67</v>
      </c>
      <c r="D61" s="314">
        <v>269</v>
      </c>
      <c r="E61" s="313">
        <v>168.72</v>
      </c>
    </row>
    <row r="62" spans="2:5">
      <c r="B62" s="323" t="s">
        <v>74</v>
      </c>
      <c r="C62" s="324" t="s">
        <v>75</v>
      </c>
      <c r="D62" s="314">
        <v>228</v>
      </c>
      <c r="E62" s="313">
        <v>32.508000000000003</v>
      </c>
    </row>
    <row r="63" spans="2:5" ht="27">
      <c r="B63" s="323" t="s">
        <v>76</v>
      </c>
      <c r="C63" s="324" t="s">
        <v>77</v>
      </c>
      <c r="D63" s="314">
        <v>204</v>
      </c>
      <c r="E63" s="313">
        <v>36.606999999999999</v>
      </c>
    </row>
    <row r="64" spans="2:5">
      <c r="B64" s="323" t="s">
        <v>80</v>
      </c>
      <c r="C64" s="324" t="s">
        <v>81</v>
      </c>
      <c r="D64" s="314">
        <v>187</v>
      </c>
      <c r="E64" s="313">
        <v>52.962000000000003</v>
      </c>
    </row>
    <row r="65" spans="2:5" ht="27">
      <c r="B65" s="323" t="s">
        <v>84</v>
      </c>
      <c r="C65" s="324" t="s">
        <v>85</v>
      </c>
      <c r="D65" s="314">
        <v>174</v>
      </c>
      <c r="E65" s="313">
        <v>28.175000000000001</v>
      </c>
    </row>
    <row r="66" spans="2:5">
      <c r="B66" s="323" t="s">
        <v>82</v>
      </c>
      <c r="C66" s="324" t="s">
        <v>83</v>
      </c>
      <c r="D66" s="314">
        <v>162</v>
      </c>
      <c r="E66" s="313">
        <v>75.418999999999997</v>
      </c>
    </row>
    <row r="67" spans="2:5">
      <c r="B67" s="323" t="s">
        <v>86</v>
      </c>
      <c r="C67" s="324" t="s">
        <v>87</v>
      </c>
      <c r="D67" s="314">
        <v>143</v>
      </c>
      <c r="E67" s="313">
        <v>14.381</v>
      </c>
    </row>
    <row r="68" spans="2:5">
      <c r="B68" s="323" t="s">
        <v>90</v>
      </c>
      <c r="C68" s="324" t="s">
        <v>91</v>
      </c>
      <c r="D68" s="314">
        <v>122</v>
      </c>
      <c r="E68" s="313">
        <v>24.18</v>
      </c>
    </row>
    <row r="69" spans="2:5">
      <c r="B69" s="323" t="s">
        <v>92</v>
      </c>
      <c r="C69" s="324" t="s">
        <v>93</v>
      </c>
      <c r="D69" s="314">
        <v>122</v>
      </c>
      <c r="E69" s="313">
        <v>11.031000000000001</v>
      </c>
    </row>
    <row r="70" spans="2:5" ht="27">
      <c r="B70" s="323" t="s">
        <v>88</v>
      </c>
      <c r="C70" s="324" t="s">
        <v>89</v>
      </c>
      <c r="D70" s="314">
        <v>121</v>
      </c>
      <c r="E70" s="313">
        <v>20.100999999999999</v>
      </c>
    </row>
    <row r="71" spans="2:5" ht="27">
      <c r="B71" s="323" t="s">
        <v>96</v>
      </c>
      <c r="C71" s="324" t="s">
        <v>97</v>
      </c>
      <c r="D71" s="314">
        <v>118</v>
      </c>
      <c r="E71" s="313">
        <v>38.906999999999996</v>
      </c>
    </row>
    <row r="72" spans="2:5" ht="27">
      <c r="B72" s="323" t="s">
        <v>94</v>
      </c>
      <c r="C72" s="324" t="s">
        <v>95</v>
      </c>
      <c r="D72" s="314">
        <v>117</v>
      </c>
      <c r="E72" s="313">
        <v>25.315999999999999</v>
      </c>
    </row>
    <row r="73" spans="2:5">
      <c r="B73" s="323" t="s">
        <v>100</v>
      </c>
      <c r="C73" s="324" t="s">
        <v>101</v>
      </c>
      <c r="D73" s="314">
        <v>101</v>
      </c>
      <c r="E73" s="313">
        <v>8.7530000000000001</v>
      </c>
    </row>
    <row r="74" spans="2:5">
      <c r="B74" s="323" t="s">
        <v>98</v>
      </c>
      <c r="C74" s="324" t="s">
        <v>99</v>
      </c>
      <c r="D74" s="314">
        <v>97</v>
      </c>
      <c r="E74" s="313">
        <v>14.539</v>
      </c>
    </row>
    <row r="75" spans="2:5" ht="27">
      <c r="B75" s="323" t="s">
        <v>104</v>
      </c>
      <c r="C75" s="324" t="s">
        <v>105</v>
      </c>
      <c r="D75" s="314">
        <v>90</v>
      </c>
      <c r="E75" s="313">
        <v>11.759</v>
      </c>
    </row>
    <row r="76" spans="2:5" ht="40.5">
      <c r="B76" s="323" t="s">
        <v>102</v>
      </c>
      <c r="C76" s="324" t="s">
        <v>103</v>
      </c>
      <c r="D76" s="314">
        <v>86</v>
      </c>
      <c r="E76" s="313">
        <v>8.6660000000000004</v>
      </c>
    </row>
    <row r="77" spans="2:5" ht="27">
      <c r="B77" s="323" t="s">
        <v>106</v>
      </c>
      <c r="C77" s="324" t="s">
        <v>107</v>
      </c>
      <c r="D77" s="314">
        <v>83</v>
      </c>
      <c r="E77" s="313">
        <v>12.411</v>
      </c>
    </row>
    <row r="78" spans="2:5">
      <c r="B78" s="323" t="s">
        <v>108</v>
      </c>
      <c r="C78" s="324" t="s">
        <v>109</v>
      </c>
      <c r="D78" s="314">
        <v>75</v>
      </c>
      <c r="E78" s="313">
        <v>12.723000000000001</v>
      </c>
    </row>
    <row r="79" spans="2:5">
      <c r="B79" s="323" t="s">
        <v>110</v>
      </c>
      <c r="C79" s="324" t="s">
        <v>111</v>
      </c>
      <c r="D79" s="314">
        <v>68</v>
      </c>
      <c r="E79" s="313">
        <v>10.679</v>
      </c>
    </row>
    <row r="80" spans="2:5" ht="27">
      <c r="B80" s="323" t="s">
        <v>112</v>
      </c>
      <c r="C80" s="324" t="s">
        <v>113</v>
      </c>
      <c r="D80" s="314">
        <v>63</v>
      </c>
      <c r="E80" s="313">
        <v>12.744</v>
      </c>
    </row>
    <row r="81" spans="2:5">
      <c r="B81" s="323" t="s">
        <v>116</v>
      </c>
      <c r="C81" s="324" t="s">
        <v>117</v>
      </c>
      <c r="D81" s="314">
        <v>57</v>
      </c>
      <c r="E81" s="313">
        <v>66.435000000000002</v>
      </c>
    </row>
    <row r="82" spans="2:5">
      <c r="B82" s="323" t="s">
        <v>118</v>
      </c>
      <c r="C82" s="324" t="s">
        <v>119</v>
      </c>
      <c r="D82" s="314">
        <v>55</v>
      </c>
      <c r="E82" s="313">
        <v>3.9630000000000001</v>
      </c>
    </row>
    <row r="83" spans="2:5" ht="27">
      <c r="B83" s="323" t="s">
        <v>114</v>
      </c>
      <c r="C83" s="324" t="s">
        <v>115</v>
      </c>
      <c r="D83" s="314">
        <v>55</v>
      </c>
      <c r="E83" s="313">
        <v>12.246</v>
      </c>
    </row>
    <row r="84" spans="2:5" ht="27">
      <c r="B84" s="323" t="s">
        <v>120</v>
      </c>
      <c r="C84" s="324" t="s">
        <v>121</v>
      </c>
      <c r="D84" s="314">
        <v>53</v>
      </c>
      <c r="E84" s="313">
        <v>6.3570000000000002</v>
      </c>
    </row>
    <row r="85" spans="2:5">
      <c r="B85" s="323" t="s">
        <v>122</v>
      </c>
      <c r="C85" s="324" t="s">
        <v>123</v>
      </c>
      <c r="D85" s="314">
        <v>47</v>
      </c>
      <c r="E85" s="313">
        <v>3.29</v>
      </c>
    </row>
    <row r="86" spans="2:5" ht="27">
      <c r="B86" s="323" t="s">
        <v>124</v>
      </c>
      <c r="C86" s="324" t="s">
        <v>125</v>
      </c>
      <c r="D86" s="314">
        <v>39</v>
      </c>
      <c r="E86" s="313">
        <v>5.2169999999999996</v>
      </c>
    </row>
    <row r="87" spans="2:5">
      <c r="B87" s="323" t="s">
        <v>229</v>
      </c>
      <c r="C87" s="324" t="s">
        <v>126</v>
      </c>
      <c r="D87" s="314">
        <v>30</v>
      </c>
      <c r="E87" s="313">
        <v>12.933</v>
      </c>
    </row>
    <row r="88" spans="2:5">
      <c r="B88" s="323" t="s">
        <v>230</v>
      </c>
      <c r="C88" s="324" t="s">
        <v>127</v>
      </c>
      <c r="D88" s="314">
        <v>26</v>
      </c>
      <c r="E88" s="313">
        <v>18.361000000000001</v>
      </c>
    </row>
    <row r="89" spans="2:5">
      <c r="B89" s="323" t="s">
        <v>130</v>
      </c>
      <c r="C89" s="324" t="s">
        <v>131</v>
      </c>
      <c r="D89" s="314">
        <v>25</v>
      </c>
      <c r="E89" s="313">
        <v>10.288</v>
      </c>
    </row>
    <row r="90" spans="2:5" ht="27">
      <c r="B90" s="323" t="s">
        <v>128</v>
      </c>
      <c r="C90" s="324" t="s">
        <v>129</v>
      </c>
      <c r="D90" s="314">
        <v>25</v>
      </c>
      <c r="E90" s="313">
        <v>1.7749999999999999</v>
      </c>
    </row>
    <row r="91" spans="2:5">
      <c r="B91" s="323" t="s">
        <v>132</v>
      </c>
      <c r="C91" s="324" t="s">
        <v>133</v>
      </c>
      <c r="D91" s="314">
        <v>22</v>
      </c>
      <c r="E91" s="313">
        <v>10.295999999999999</v>
      </c>
    </row>
    <row r="92" spans="2:5" ht="27">
      <c r="B92" s="323" t="s">
        <v>142</v>
      </c>
      <c r="C92" s="324" t="s">
        <v>143</v>
      </c>
      <c r="D92" s="314">
        <v>21</v>
      </c>
      <c r="E92" s="313">
        <v>8.2479999999999993</v>
      </c>
    </row>
    <row r="93" spans="2:5" ht="27">
      <c r="B93" s="323" t="s">
        <v>136</v>
      </c>
      <c r="C93" s="324" t="s">
        <v>137</v>
      </c>
      <c r="D93" s="314">
        <v>21</v>
      </c>
      <c r="E93" s="313">
        <v>1.387</v>
      </c>
    </row>
    <row r="94" spans="2:5">
      <c r="B94" s="323" t="s">
        <v>134</v>
      </c>
      <c r="C94" s="324" t="s">
        <v>135</v>
      </c>
      <c r="D94" s="314">
        <v>20</v>
      </c>
      <c r="E94" s="313">
        <v>3.2759999999999998</v>
      </c>
    </row>
    <row r="95" spans="2:5">
      <c r="B95" s="323" t="s">
        <v>148</v>
      </c>
      <c r="C95" s="324" t="s">
        <v>149</v>
      </c>
      <c r="D95" s="314">
        <v>19</v>
      </c>
      <c r="E95" s="313">
        <v>29.963999999999999</v>
      </c>
    </row>
    <row r="96" spans="2:5" ht="27">
      <c r="B96" s="323" t="s">
        <v>138</v>
      </c>
      <c r="C96" s="324" t="s">
        <v>139</v>
      </c>
      <c r="D96" s="314">
        <v>19</v>
      </c>
      <c r="E96" s="313">
        <v>5.9429999999999996</v>
      </c>
    </row>
    <row r="97" spans="2:5">
      <c r="B97" s="323" t="s">
        <v>140</v>
      </c>
      <c r="C97" s="324" t="s">
        <v>141</v>
      </c>
      <c r="D97" s="314">
        <v>19</v>
      </c>
      <c r="E97" s="313">
        <v>6.4340000000000002</v>
      </c>
    </row>
    <row r="98" spans="2:5">
      <c r="B98" s="323" t="s">
        <v>154</v>
      </c>
      <c r="C98" s="324" t="s">
        <v>155</v>
      </c>
      <c r="D98" s="314">
        <v>18</v>
      </c>
      <c r="E98" s="313">
        <v>7.9089999999999998</v>
      </c>
    </row>
    <row r="99" spans="2:5">
      <c r="B99" s="323" t="s">
        <v>150</v>
      </c>
      <c r="C99" s="324" t="s">
        <v>151</v>
      </c>
      <c r="D99" s="314">
        <v>16</v>
      </c>
      <c r="E99" s="313">
        <v>1.9790000000000001</v>
      </c>
    </row>
    <row r="100" spans="2:5" ht="40.5">
      <c r="B100" s="323" t="s">
        <v>144</v>
      </c>
      <c r="C100" s="324" t="s">
        <v>145</v>
      </c>
      <c r="D100" s="314">
        <v>16</v>
      </c>
      <c r="E100" s="313">
        <v>3.4079999999999999</v>
      </c>
    </row>
    <row r="101" spans="2:5" ht="27">
      <c r="B101" s="323" t="s">
        <v>146</v>
      </c>
      <c r="C101" s="324" t="s">
        <v>147</v>
      </c>
      <c r="D101" s="314">
        <v>15</v>
      </c>
      <c r="E101" s="313">
        <v>0.83299999999999996</v>
      </c>
    </row>
    <row r="102" spans="2:5" ht="27">
      <c r="B102" s="323" t="s">
        <v>152</v>
      </c>
      <c r="C102" s="324" t="s">
        <v>153</v>
      </c>
      <c r="D102" s="314">
        <v>14</v>
      </c>
      <c r="E102" s="313">
        <v>11.818</v>
      </c>
    </row>
    <row r="103" spans="2:5">
      <c r="B103" s="323" t="s">
        <v>156</v>
      </c>
      <c r="C103" s="324" t="s">
        <v>157</v>
      </c>
      <c r="D103" s="314">
        <v>13</v>
      </c>
      <c r="E103" s="313">
        <v>6.734</v>
      </c>
    </row>
    <row r="104" spans="2:5" ht="27">
      <c r="B104" s="323" t="s">
        <v>160</v>
      </c>
      <c r="C104" s="324" t="s">
        <v>161</v>
      </c>
      <c r="D104" s="314">
        <v>13</v>
      </c>
      <c r="E104" s="313">
        <v>2.1619999999999999</v>
      </c>
    </row>
    <row r="105" spans="2:5">
      <c r="B105" s="323" t="s">
        <v>158</v>
      </c>
      <c r="C105" s="324" t="s">
        <v>159</v>
      </c>
      <c r="D105" s="314">
        <v>12</v>
      </c>
      <c r="E105" s="313">
        <v>1.0669999999999999</v>
      </c>
    </row>
    <row r="106" spans="2:5">
      <c r="B106" s="323" t="s">
        <v>162</v>
      </c>
      <c r="C106" s="324" t="s">
        <v>163</v>
      </c>
      <c r="D106" s="314">
        <v>10</v>
      </c>
      <c r="E106" s="313">
        <v>2.3769999999999998</v>
      </c>
    </row>
    <row r="107" spans="2:5" ht="27">
      <c r="B107" s="323" t="s">
        <v>164</v>
      </c>
      <c r="C107" s="324" t="s">
        <v>165</v>
      </c>
      <c r="D107" s="314">
        <v>10</v>
      </c>
      <c r="E107" s="313">
        <v>102.985</v>
      </c>
    </row>
    <row r="108" spans="2:5">
      <c r="B108" s="323" t="s">
        <v>166</v>
      </c>
      <c r="C108" s="324" t="s">
        <v>167</v>
      </c>
      <c r="D108" s="314">
        <v>8</v>
      </c>
      <c r="E108" s="313">
        <v>0.39900000000000002</v>
      </c>
    </row>
    <row r="109" spans="2:5">
      <c r="B109" s="323" t="s">
        <v>168</v>
      </c>
      <c r="C109" s="324" t="s">
        <v>169</v>
      </c>
      <c r="D109" s="314">
        <v>7</v>
      </c>
      <c r="E109" s="313">
        <v>0.77</v>
      </c>
    </row>
    <row r="110" spans="2:5">
      <c r="B110" s="323" t="s">
        <v>170</v>
      </c>
      <c r="C110" s="324" t="s">
        <v>171</v>
      </c>
      <c r="D110" s="314">
        <v>7</v>
      </c>
      <c r="E110" s="313">
        <v>0.497</v>
      </c>
    </row>
    <row r="111" spans="2:5">
      <c r="B111" s="323" t="s">
        <v>172</v>
      </c>
      <c r="C111" s="324" t="s">
        <v>173</v>
      </c>
      <c r="D111" s="314">
        <v>6</v>
      </c>
      <c r="E111" s="313">
        <v>0.66200000000000003</v>
      </c>
    </row>
    <row r="112" spans="2:5">
      <c r="B112" s="323" t="s">
        <v>176</v>
      </c>
      <c r="C112" s="324" t="s">
        <v>177</v>
      </c>
      <c r="D112" s="314">
        <v>6</v>
      </c>
      <c r="E112" s="313">
        <v>0.376</v>
      </c>
    </row>
    <row r="113" spans="2:5" ht="27">
      <c r="B113" s="323" t="s">
        <v>174</v>
      </c>
      <c r="C113" s="324" t="s">
        <v>175</v>
      </c>
      <c r="D113" s="314">
        <v>5</v>
      </c>
      <c r="E113" s="313">
        <v>30.547999999999998</v>
      </c>
    </row>
    <row r="114" spans="2:5">
      <c r="B114" s="323" t="s">
        <v>185</v>
      </c>
      <c r="C114" s="324" t="s">
        <v>186</v>
      </c>
      <c r="D114" s="314">
        <v>5</v>
      </c>
      <c r="E114" s="313">
        <v>0.44900000000000001</v>
      </c>
    </row>
    <row r="115" spans="2:5">
      <c r="B115" s="323" t="s">
        <v>189</v>
      </c>
      <c r="C115" s="324" t="s">
        <v>190</v>
      </c>
      <c r="D115" s="314">
        <v>5</v>
      </c>
      <c r="E115" s="313">
        <v>3.4540000000000002</v>
      </c>
    </row>
    <row r="116" spans="2:5">
      <c r="B116" s="323" t="s">
        <v>231</v>
      </c>
      <c r="C116" s="324" t="s">
        <v>184</v>
      </c>
      <c r="D116" s="314">
        <v>4</v>
      </c>
      <c r="E116" s="313">
        <v>0.36199999999999999</v>
      </c>
    </row>
    <row r="117" spans="2:5">
      <c r="B117" s="323" t="s">
        <v>178</v>
      </c>
      <c r="C117" s="324" t="s">
        <v>179</v>
      </c>
      <c r="D117" s="314">
        <v>4</v>
      </c>
      <c r="E117" s="313">
        <v>0.126</v>
      </c>
    </row>
    <row r="118" spans="2:5" ht="27">
      <c r="B118" s="323" t="s">
        <v>180</v>
      </c>
      <c r="C118" s="324" t="s">
        <v>181</v>
      </c>
      <c r="D118" s="314">
        <v>4</v>
      </c>
      <c r="E118" s="313">
        <v>0.252</v>
      </c>
    </row>
    <row r="119" spans="2:5" ht="27">
      <c r="B119" s="323" t="s">
        <v>182</v>
      </c>
      <c r="C119" s="324" t="s">
        <v>183</v>
      </c>
      <c r="D119" s="314">
        <v>4</v>
      </c>
      <c r="E119" s="313">
        <v>0.31900000000000001</v>
      </c>
    </row>
    <row r="120" spans="2:5" ht="27">
      <c r="B120" s="323" t="s">
        <v>201</v>
      </c>
      <c r="C120" s="324" t="s">
        <v>202</v>
      </c>
      <c r="D120" s="314">
        <v>3</v>
      </c>
      <c r="E120" s="313">
        <v>2.06</v>
      </c>
    </row>
    <row r="121" spans="2:5">
      <c r="B121" s="323" t="s">
        <v>187</v>
      </c>
      <c r="C121" s="324" t="s">
        <v>188</v>
      </c>
      <c r="D121" s="314">
        <v>3</v>
      </c>
      <c r="E121" s="313">
        <v>1.992</v>
      </c>
    </row>
    <row r="122" spans="2:5">
      <c r="B122" s="323" t="s">
        <v>191</v>
      </c>
      <c r="C122" s="324" t="s">
        <v>192</v>
      </c>
      <c r="D122" s="314">
        <v>3</v>
      </c>
      <c r="E122" s="313">
        <v>0.16400000000000001</v>
      </c>
    </row>
    <row r="123" spans="2:5">
      <c r="B123" s="323" t="s">
        <v>193</v>
      </c>
      <c r="C123" s="324" t="s">
        <v>194</v>
      </c>
      <c r="D123" s="314">
        <v>2</v>
      </c>
      <c r="E123" s="313">
        <v>0.111</v>
      </c>
    </row>
    <row r="124" spans="2:5">
      <c r="B124" s="323" t="s">
        <v>203</v>
      </c>
      <c r="C124" s="324" t="s">
        <v>204</v>
      </c>
      <c r="D124" s="314">
        <v>2</v>
      </c>
      <c r="E124" s="313">
        <v>0.182</v>
      </c>
    </row>
    <row r="125" spans="2:5">
      <c r="B125" s="323" t="s">
        <v>195</v>
      </c>
      <c r="C125" s="324" t="s">
        <v>196</v>
      </c>
      <c r="D125" s="314">
        <v>2</v>
      </c>
      <c r="E125" s="313">
        <v>0.158</v>
      </c>
    </row>
    <row r="126" spans="2:5">
      <c r="B126" s="323" t="s">
        <v>197</v>
      </c>
      <c r="C126" s="324" t="s">
        <v>198</v>
      </c>
      <c r="D126" s="314">
        <v>1</v>
      </c>
      <c r="E126" s="313">
        <v>0.06</v>
      </c>
    </row>
    <row r="127" spans="2:5" ht="27">
      <c r="B127" s="323" t="s">
        <v>199</v>
      </c>
      <c r="C127" s="324" t="s">
        <v>200</v>
      </c>
      <c r="D127" s="314">
        <v>1</v>
      </c>
      <c r="E127" s="313">
        <v>0.6</v>
      </c>
    </row>
    <row r="128" spans="2:5" ht="27">
      <c r="B128" s="323" t="s">
        <v>205</v>
      </c>
      <c r="C128" s="324" t="s">
        <v>206</v>
      </c>
      <c r="D128" s="314">
        <v>1</v>
      </c>
      <c r="E128" s="313">
        <v>0.06</v>
      </c>
    </row>
    <row r="129" spans="2:5">
      <c r="B129" s="70"/>
      <c r="C129" s="70"/>
      <c r="D129" s="43"/>
      <c r="E129" s="43"/>
    </row>
    <row r="130" spans="2:5" ht="40.5">
      <c r="B130" s="76" t="s">
        <v>260</v>
      </c>
      <c r="C130" s="75" t="s">
        <v>245</v>
      </c>
      <c r="D130" s="314">
        <f>SUM(D57:D128)</f>
        <v>4525</v>
      </c>
      <c r="E130" s="313">
        <f>SUM(E57:E128)</f>
        <v>1552.1709999999996</v>
      </c>
    </row>
    <row r="131" spans="2:5">
      <c r="B131" s="77" t="s">
        <v>244</v>
      </c>
      <c r="C131" s="78"/>
      <c r="D131" s="316">
        <f>SUM(D47:D128)</f>
        <v>22602</v>
      </c>
      <c r="E131" s="315">
        <f>SUM(E47:E128)</f>
        <v>5979.5670000000027</v>
      </c>
    </row>
    <row r="134" spans="2:5">
      <c r="B134" s="29" t="s">
        <v>232</v>
      </c>
    </row>
    <row r="135" spans="2:5" ht="15">
      <c r="B135" s="46"/>
    </row>
  </sheetData>
  <hyperlinks>
    <hyperlink ref="B11" r:id="rId1" display="https://www.ons.gov.uk/methodology/classificationsandstandards/ukstandardindustrialclassificationofeconomicactivities/uksic2007" xr:uid="{6C60EE68-3206-4392-A633-0C3FE9267A03}"/>
    <hyperlink ref="B134" location="Introduction!A1" display="Return to information tab" xr:uid="{6FB1011E-889C-4760-B356-019FFB2B087A}"/>
    <hyperlink ref="B12" r:id="rId2" xr:uid="{027D69EC-0B6C-4C01-AB36-23BAA032C29D}"/>
  </hyperlinks>
  <pageMargins left="0.7" right="0.7" top="0.75" bottom="0.75" header="0.3" footer="0.3"/>
  <pageSetup paperSize="9" orientation="portrait" r:id="rId3"/>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89609-3A11-4567-8464-91C801E9FF64}">
  <sheetPr>
    <tabColor rgb="FFE2C700"/>
    <pageSetUpPr autoPageBreaks="0"/>
  </sheetPr>
  <dimension ref="B5:E69"/>
  <sheetViews>
    <sheetView workbookViewId="0"/>
  </sheetViews>
  <sheetFormatPr defaultColWidth="8.7265625" defaultRowHeight="14.5"/>
  <cols>
    <col min="1" max="1" width="2.81640625" style="69" customWidth="1"/>
    <col min="2" max="2" width="8.7265625" style="69"/>
    <col min="3" max="3" width="52" style="69" customWidth="1"/>
    <col min="4" max="4" width="25.81640625" style="69" customWidth="1"/>
    <col min="5" max="5" width="23.81640625" style="69" customWidth="1"/>
    <col min="6" max="16384" width="8.7265625" style="69"/>
  </cols>
  <sheetData>
    <row r="5" spans="2:5" ht="15">
      <c r="B5" s="336" t="s">
        <v>442</v>
      </c>
    </row>
    <row r="6" spans="2:5" ht="15">
      <c r="B6" s="336"/>
    </row>
    <row r="7" spans="2:5">
      <c r="B7" s="209" t="s">
        <v>440</v>
      </c>
    </row>
    <row r="8" spans="2:5">
      <c r="B8" s="158" t="s">
        <v>281</v>
      </c>
    </row>
    <row r="9" spans="2:5" s="161" customFormat="1" ht="13.5">
      <c r="B9" s="158" t="s">
        <v>282</v>
      </c>
    </row>
    <row r="10" spans="2:5">
      <c r="B10" s="120"/>
    </row>
    <row r="11" spans="2:5">
      <c r="B11" s="148" t="s">
        <v>45</v>
      </c>
      <c r="C11" s="148" t="s">
        <v>261</v>
      </c>
      <c r="D11" s="142" t="s">
        <v>47</v>
      </c>
      <c r="E11" s="142" t="s">
        <v>223</v>
      </c>
    </row>
    <row r="12" spans="2:5">
      <c r="B12" s="317" t="s">
        <v>48</v>
      </c>
      <c r="C12" s="318" t="s">
        <v>49</v>
      </c>
      <c r="D12" s="321">
        <v>249</v>
      </c>
      <c r="E12" s="322">
        <v>34.700000000000003</v>
      </c>
    </row>
    <row r="13" spans="2:5" ht="27">
      <c r="B13" s="317" t="s">
        <v>227</v>
      </c>
      <c r="C13" s="318" t="s">
        <v>50</v>
      </c>
      <c r="D13" s="321">
        <v>166</v>
      </c>
      <c r="E13" s="322">
        <v>114.791</v>
      </c>
    </row>
    <row r="14" spans="2:5" ht="40.5">
      <c r="B14" s="317" t="s">
        <v>54</v>
      </c>
      <c r="C14" s="318" t="s">
        <v>55</v>
      </c>
      <c r="D14" s="321">
        <v>46</v>
      </c>
      <c r="E14" s="322">
        <v>25.058</v>
      </c>
    </row>
    <row r="15" spans="2:5">
      <c r="B15" s="317" t="s">
        <v>228</v>
      </c>
      <c r="C15" s="318" t="s">
        <v>51</v>
      </c>
      <c r="D15" s="321">
        <v>37</v>
      </c>
      <c r="E15" s="322">
        <v>11.734</v>
      </c>
    </row>
    <row r="16" spans="2:5">
      <c r="B16" s="317" t="s">
        <v>52</v>
      </c>
      <c r="C16" s="318" t="s">
        <v>53</v>
      </c>
      <c r="D16" s="321">
        <v>22</v>
      </c>
      <c r="E16" s="322">
        <v>6.6479999999999997</v>
      </c>
    </row>
    <row r="17" spans="2:5" ht="27">
      <c r="B17" s="317" t="s">
        <v>56</v>
      </c>
      <c r="C17" s="318" t="s">
        <v>57</v>
      </c>
      <c r="D17" s="321">
        <v>18</v>
      </c>
      <c r="E17" s="322">
        <v>3.9189999999999996</v>
      </c>
    </row>
    <row r="18" spans="2:5" ht="27">
      <c r="B18" s="317" t="s">
        <v>58</v>
      </c>
      <c r="C18" s="318" t="s">
        <v>59</v>
      </c>
      <c r="D18" s="321">
        <v>16</v>
      </c>
      <c r="E18" s="322">
        <v>0.97199999999999998</v>
      </c>
    </row>
    <row r="19" spans="2:5">
      <c r="B19" s="317" t="s">
        <v>62</v>
      </c>
      <c r="C19" s="318" t="s">
        <v>63</v>
      </c>
      <c r="D19" s="321">
        <v>15</v>
      </c>
      <c r="E19" s="322">
        <v>2.0569999999999999</v>
      </c>
    </row>
    <row r="20" spans="2:5">
      <c r="B20" s="317" t="s">
        <v>78</v>
      </c>
      <c r="C20" s="318" t="s">
        <v>79</v>
      </c>
      <c r="D20" s="321">
        <v>15</v>
      </c>
      <c r="E20" s="322">
        <v>5.4320000000000004</v>
      </c>
    </row>
    <row r="21" spans="2:5">
      <c r="B21" s="317" t="s">
        <v>68</v>
      </c>
      <c r="C21" s="318" t="s">
        <v>69</v>
      </c>
      <c r="D21" s="321">
        <v>13</v>
      </c>
      <c r="E21" s="322">
        <v>0.68300000000000005</v>
      </c>
    </row>
    <row r="22" spans="2:5">
      <c r="B22" s="323" t="s">
        <v>80</v>
      </c>
      <c r="C22" s="325" t="s">
        <v>81</v>
      </c>
      <c r="D22" s="216">
        <v>12</v>
      </c>
      <c r="E22" s="217">
        <v>0.80300000000000005</v>
      </c>
    </row>
    <row r="23" spans="2:5">
      <c r="B23" s="323" t="s">
        <v>72</v>
      </c>
      <c r="C23" s="324" t="s">
        <v>73</v>
      </c>
      <c r="D23" s="216">
        <v>8</v>
      </c>
      <c r="E23" s="217">
        <v>2.2669999999999999</v>
      </c>
    </row>
    <row r="24" spans="2:5" ht="27">
      <c r="B24" s="323" t="s">
        <v>84</v>
      </c>
      <c r="C24" s="324" t="s">
        <v>85</v>
      </c>
      <c r="D24" s="216">
        <v>7</v>
      </c>
      <c r="E24" s="217">
        <v>1.321</v>
      </c>
    </row>
    <row r="25" spans="2:5">
      <c r="B25" s="323" t="s">
        <v>74</v>
      </c>
      <c r="C25" s="324" t="s">
        <v>75</v>
      </c>
      <c r="D25" s="216">
        <v>6</v>
      </c>
      <c r="E25" s="217">
        <v>1.341</v>
      </c>
    </row>
    <row r="26" spans="2:5">
      <c r="B26" s="323" t="s">
        <v>100</v>
      </c>
      <c r="C26" s="324" t="s">
        <v>101</v>
      </c>
      <c r="D26" s="216">
        <v>6</v>
      </c>
      <c r="E26" s="217">
        <v>0.51700000000000002</v>
      </c>
    </row>
    <row r="27" spans="2:5">
      <c r="B27" s="323" t="s">
        <v>70</v>
      </c>
      <c r="C27" s="324" t="s">
        <v>71</v>
      </c>
      <c r="D27" s="216">
        <v>6</v>
      </c>
      <c r="E27" s="217">
        <v>2.4619999999999997</v>
      </c>
    </row>
    <row r="28" spans="2:5">
      <c r="B28" s="323" t="s">
        <v>60</v>
      </c>
      <c r="C28" s="324" t="s">
        <v>61</v>
      </c>
      <c r="D28" s="216">
        <v>5</v>
      </c>
      <c r="E28" s="217">
        <v>1.5349999999999999</v>
      </c>
    </row>
    <row r="29" spans="2:5">
      <c r="B29" s="323" t="s">
        <v>86</v>
      </c>
      <c r="C29" s="324" t="s">
        <v>87</v>
      </c>
      <c r="D29" s="216">
        <v>5</v>
      </c>
      <c r="E29" s="217">
        <v>0.32300000000000001</v>
      </c>
    </row>
    <row r="30" spans="2:5">
      <c r="B30" s="323" t="s">
        <v>96</v>
      </c>
      <c r="C30" s="324" t="s">
        <v>97</v>
      </c>
      <c r="D30" s="216">
        <v>5</v>
      </c>
      <c r="E30" s="217">
        <v>2.6960000000000002</v>
      </c>
    </row>
    <row r="31" spans="2:5">
      <c r="B31" s="323" t="s">
        <v>76</v>
      </c>
      <c r="C31" s="324" t="s">
        <v>77</v>
      </c>
      <c r="D31" s="216">
        <v>5</v>
      </c>
      <c r="E31" s="217">
        <v>2.2800000000000002</v>
      </c>
    </row>
    <row r="32" spans="2:5">
      <c r="B32" s="323" t="s">
        <v>66</v>
      </c>
      <c r="C32" s="324" t="s">
        <v>67</v>
      </c>
      <c r="D32" s="216">
        <v>5</v>
      </c>
      <c r="E32" s="217">
        <v>16.52</v>
      </c>
    </row>
    <row r="33" spans="2:5">
      <c r="B33" s="323" t="s">
        <v>98</v>
      </c>
      <c r="C33" s="324" t="s">
        <v>99</v>
      </c>
      <c r="D33" s="216">
        <v>4</v>
      </c>
      <c r="E33" s="217">
        <v>0.45200000000000001</v>
      </c>
    </row>
    <row r="34" spans="2:5">
      <c r="B34" s="323" t="s">
        <v>82</v>
      </c>
      <c r="C34" s="324" t="s">
        <v>83</v>
      </c>
      <c r="D34" s="216">
        <v>4</v>
      </c>
      <c r="E34" s="217">
        <v>1.4930000000000001</v>
      </c>
    </row>
    <row r="35" spans="2:5" ht="27">
      <c r="B35" s="323" t="s">
        <v>94</v>
      </c>
      <c r="C35" s="324" t="s">
        <v>95</v>
      </c>
      <c r="D35" s="216">
        <v>4</v>
      </c>
      <c r="E35" s="217">
        <v>3.137</v>
      </c>
    </row>
    <row r="36" spans="2:5" ht="27">
      <c r="B36" s="323" t="s">
        <v>88</v>
      </c>
      <c r="C36" s="324" t="s">
        <v>89</v>
      </c>
      <c r="D36" s="216">
        <v>4</v>
      </c>
      <c r="E36" s="217">
        <v>0.24299999999999999</v>
      </c>
    </row>
    <row r="37" spans="2:5">
      <c r="B37" s="323" t="s">
        <v>130</v>
      </c>
      <c r="C37" s="324" t="s">
        <v>131</v>
      </c>
      <c r="D37" s="216">
        <v>4</v>
      </c>
      <c r="E37" s="217">
        <v>1.974</v>
      </c>
    </row>
    <row r="38" spans="2:5" ht="27">
      <c r="B38" s="323" t="s">
        <v>64</v>
      </c>
      <c r="C38" s="324" t="s">
        <v>65</v>
      </c>
      <c r="D38" s="216">
        <v>3</v>
      </c>
      <c r="E38" s="217">
        <v>2.85</v>
      </c>
    </row>
    <row r="39" spans="2:5">
      <c r="B39" s="323" t="s">
        <v>92</v>
      </c>
      <c r="C39" s="324" t="s">
        <v>93</v>
      </c>
      <c r="D39" s="216">
        <v>3</v>
      </c>
      <c r="E39" s="217">
        <v>0.36599999999999999</v>
      </c>
    </row>
    <row r="40" spans="2:5" ht="27">
      <c r="B40" s="323" t="s">
        <v>104</v>
      </c>
      <c r="C40" s="324" t="s">
        <v>105</v>
      </c>
      <c r="D40" s="216">
        <v>3</v>
      </c>
      <c r="E40" s="217">
        <v>0.30499999999999999</v>
      </c>
    </row>
    <row r="41" spans="2:5" ht="27">
      <c r="B41" s="323" t="s">
        <v>106</v>
      </c>
      <c r="C41" s="324" t="s">
        <v>107</v>
      </c>
      <c r="D41" s="216">
        <v>3</v>
      </c>
      <c r="E41" s="217">
        <v>0.93200000000000005</v>
      </c>
    </row>
    <row r="42" spans="2:5">
      <c r="B42" s="323" t="s">
        <v>112</v>
      </c>
      <c r="C42" s="324" t="s">
        <v>113</v>
      </c>
      <c r="D42" s="216">
        <v>2</v>
      </c>
      <c r="E42" s="217">
        <v>0.113</v>
      </c>
    </row>
    <row r="43" spans="2:5">
      <c r="B43" s="323" t="s">
        <v>122</v>
      </c>
      <c r="C43" s="324" t="s">
        <v>123</v>
      </c>
      <c r="D43" s="216">
        <v>2</v>
      </c>
      <c r="E43" s="217">
        <v>0.16500000000000001</v>
      </c>
    </row>
    <row r="44" spans="2:5">
      <c r="B44" s="323" t="s">
        <v>90</v>
      </c>
      <c r="C44" s="324" t="s">
        <v>91</v>
      </c>
      <c r="D44" s="216">
        <v>2</v>
      </c>
      <c r="E44" s="217">
        <v>1.8380000000000001</v>
      </c>
    </row>
    <row r="45" spans="2:5">
      <c r="B45" s="323" t="s">
        <v>134</v>
      </c>
      <c r="C45" s="324" t="s">
        <v>135</v>
      </c>
      <c r="D45" s="216">
        <v>2</v>
      </c>
      <c r="E45" s="217">
        <v>4.4999999999999998E-2</v>
      </c>
    </row>
    <row r="46" spans="2:5" ht="27">
      <c r="B46" s="323" t="s">
        <v>142</v>
      </c>
      <c r="C46" s="324" t="s">
        <v>143</v>
      </c>
      <c r="D46" s="216">
        <v>2</v>
      </c>
      <c r="E46" s="217">
        <v>0.61399999999999999</v>
      </c>
    </row>
    <row r="47" spans="2:5">
      <c r="B47" s="323" t="s">
        <v>154</v>
      </c>
      <c r="C47" s="324" t="s">
        <v>155</v>
      </c>
      <c r="D47" s="216">
        <v>2</v>
      </c>
      <c r="E47" s="217">
        <v>2.61</v>
      </c>
    </row>
    <row r="48" spans="2:5" ht="27">
      <c r="B48" s="323" t="s">
        <v>201</v>
      </c>
      <c r="C48" s="324" t="s">
        <v>202</v>
      </c>
      <c r="D48" s="216">
        <v>2</v>
      </c>
      <c r="E48" s="217">
        <v>1.99</v>
      </c>
    </row>
    <row r="49" spans="2:5">
      <c r="B49" s="323" t="s">
        <v>120</v>
      </c>
      <c r="C49" s="324" t="s">
        <v>121</v>
      </c>
      <c r="D49" s="216">
        <v>2</v>
      </c>
      <c r="E49" s="217">
        <v>0.22899999999999998</v>
      </c>
    </row>
    <row r="50" spans="2:5">
      <c r="B50" s="323" t="s">
        <v>189</v>
      </c>
      <c r="C50" s="324" t="s">
        <v>190</v>
      </c>
      <c r="D50" s="216">
        <v>2</v>
      </c>
      <c r="E50" s="217">
        <v>3.214</v>
      </c>
    </row>
    <row r="51" spans="2:5">
      <c r="B51" s="323" t="s">
        <v>185</v>
      </c>
      <c r="C51" s="324" t="s">
        <v>186</v>
      </c>
      <c r="D51" s="216">
        <v>2</v>
      </c>
      <c r="E51" s="217">
        <v>0</v>
      </c>
    </row>
    <row r="52" spans="2:5" ht="27">
      <c r="B52" s="323" t="s">
        <v>114</v>
      </c>
      <c r="C52" s="324" t="s">
        <v>115</v>
      </c>
      <c r="D52" s="216">
        <v>1</v>
      </c>
      <c r="E52" s="217">
        <v>6.0000000000000001E-3</v>
      </c>
    </row>
    <row r="53" spans="2:5" ht="27">
      <c r="B53" s="323" t="s">
        <v>124</v>
      </c>
      <c r="C53" s="324" t="s">
        <v>125</v>
      </c>
      <c r="D53" s="216">
        <v>1</v>
      </c>
      <c r="E53" s="217">
        <v>8.6999999999999994E-2</v>
      </c>
    </row>
    <row r="54" spans="2:5" ht="27">
      <c r="B54" s="323" t="s">
        <v>102</v>
      </c>
      <c r="C54" s="324" t="s">
        <v>103</v>
      </c>
      <c r="D54" s="216">
        <v>1</v>
      </c>
      <c r="E54" s="217">
        <v>4.4999999999999998E-2</v>
      </c>
    </row>
    <row r="55" spans="2:5">
      <c r="B55" s="323" t="s">
        <v>229</v>
      </c>
      <c r="C55" s="324" t="s">
        <v>126</v>
      </c>
      <c r="D55" s="216">
        <v>1</v>
      </c>
      <c r="E55" s="217">
        <v>9.9000000000000005E-2</v>
      </c>
    </row>
    <row r="56" spans="2:5" ht="27">
      <c r="B56" s="323" t="s">
        <v>128</v>
      </c>
      <c r="C56" s="324" t="s">
        <v>129</v>
      </c>
      <c r="D56" s="216">
        <v>1</v>
      </c>
      <c r="E56" s="217">
        <v>1.4999999999999999E-2</v>
      </c>
    </row>
    <row r="57" spans="2:5">
      <c r="B57" s="323" t="s">
        <v>118</v>
      </c>
      <c r="C57" s="324" t="s">
        <v>119</v>
      </c>
      <c r="D57" s="216">
        <v>1</v>
      </c>
      <c r="E57" s="217">
        <v>3.6999999999999998E-2</v>
      </c>
    </row>
    <row r="58" spans="2:5" ht="27">
      <c r="B58" s="323" t="s">
        <v>160</v>
      </c>
      <c r="C58" s="324" t="s">
        <v>161</v>
      </c>
      <c r="D58" s="216">
        <v>1</v>
      </c>
      <c r="E58" s="217">
        <v>0.37</v>
      </c>
    </row>
    <row r="59" spans="2:5">
      <c r="B59" s="323" t="s">
        <v>132</v>
      </c>
      <c r="C59" s="324" t="s">
        <v>133</v>
      </c>
      <c r="D59" s="216">
        <v>1</v>
      </c>
      <c r="E59" s="217">
        <v>0.19900000000000001</v>
      </c>
    </row>
    <row r="60" spans="2:5">
      <c r="B60" s="323" t="s">
        <v>150</v>
      </c>
      <c r="C60" s="324" t="s">
        <v>151</v>
      </c>
      <c r="D60" s="216">
        <v>1</v>
      </c>
      <c r="E60" s="217">
        <v>0.04</v>
      </c>
    </row>
    <row r="61" spans="2:5">
      <c r="B61" s="323" t="s">
        <v>116</v>
      </c>
      <c r="C61" s="324" t="s">
        <v>117</v>
      </c>
      <c r="D61" s="216">
        <v>1</v>
      </c>
      <c r="E61" s="217">
        <v>5.5</v>
      </c>
    </row>
    <row r="62" spans="2:5">
      <c r="B62" s="323" t="s">
        <v>164</v>
      </c>
      <c r="C62" s="324" t="s">
        <v>165</v>
      </c>
      <c r="D62" s="216">
        <v>1</v>
      </c>
      <c r="E62" s="217">
        <v>12</v>
      </c>
    </row>
    <row r="63" spans="2:5">
      <c r="B63" s="323" t="s">
        <v>140</v>
      </c>
      <c r="C63" s="324" t="s">
        <v>141</v>
      </c>
      <c r="D63" s="216">
        <v>1</v>
      </c>
      <c r="E63" s="217">
        <v>1.5</v>
      </c>
    </row>
    <row r="64" spans="2:5">
      <c r="B64" s="323" t="s">
        <v>110</v>
      </c>
      <c r="C64" s="324" t="s">
        <v>111</v>
      </c>
      <c r="D64" s="216">
        <v>1</v>
      </c>
      <c r="E64" s="217">
        <v>0.32200000000000001</v>
      </c>
    </row>
    <row r="65" spans="2:5">
      <c r="B65" s="94" t="s">
        <v>17</v>
      </c>
      <c r="C65" s="95"/>
      <c r="D65" s="215">
        <f>SUM(D12:D64)</f>
        <v>732</v>
      </c>
      <c r="E65" s="218">
        <f>SUM(E12:E64)</f>
        <v>280.84899999999988</v>
      </c>
    </row>
    <row r="69" spans="2:5">
      <c r="B69" s="29" t="s">
        <v>232</v>
      </c>
    </row>
  </sheetData>
  <hyperlinks>
    <hyperlink ref="B8" r:id="rId1" display="https://www.ons.gov.uk/methodology/classificationsandstandards/ukstandardindustrialclassificationofeconomicactivities/uksic2007" xr:uid="{F2BED3D5-907A-4C26-BD2E-30B53BB3D492}"/>
    <hyperlink ref="B69" location="Introduction!A1" display="Return to information tab" xr:uid="{DE9C5260-0648-4B4F-80E0-6472B98F57F5}"/>
    <hyperlink ref="B9" r:id="rId2" xr:uid="{73CAA56C-81D7-4892-A077-4C62B46F3950}"/>
  </hyperlinks>
  <pageMargins left="0.7" right="0.7" top="0.75" bottom="0.75" header="0.3" footer="0.3"/>
  <pageSetup paperSize="9" orientation="portrait" horizontalDpi="1200" verticalDpi="1200" r:id="rId3"/>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58123-55EB-4CA9-A689-5648C2603DC1}">
  <sheetPr>
    <tabColor rgb="FFE2C700"/>
    <pageSetUpPr autoPageBreaks="0"/>
  </sheetPr>
  <dimension ref="A3:O131"/>
  <sheetViews>
    <sheetView showGridLines="0" zoomScaleNormal="100" workbookViewId="0"/>
  </sheetViews>
  <sheetFormatPr defaultColWidth="8.7265625" defaultRowHeight="13.5"/>
  <cols>
    <col min="1" max="1" width="2.453125" style="12" customWidth="1"/>
    <col min="2" max="2" width="37" style="12" customWidth="1"/>
    <col min="3" max="3" width="17.453125" style="12" customWidth="1"/>
    <col min="4" max="4" width="16.1796875" style="12" customWidth="1"/>
    <col min="5" max="5" width="15.26953125" style="12" customWidth="1"/>
    <col min="6" max="6" width="16" style="12" customWidth="1"/>
    <col min="7" max="8" width="17.81640625" style="12" customWidth="1"/>
    <col min="9" max="12" width="8.7265625" style="12"/>
    <col min="13" max="13" width="18.26953125" style="12" customWidth="1"/>
    <col min="14" max="15" width="16.81640625" style="12" customWidth="1"/>
    <col min="16" max="16384" width="8.7265625" style="12"/>
  </cols>
  <sheetData>
    <row r="3" spans="2:15">
      <c r="E3" s="47"/>
    </row>
    <row r="5" spans="2:15" ht="15">
      <c r="B5" s="46" t="s">
        <v>357</v>
      </c>
      <c r="M5" s="9"/>
    </row>
    <row r="6" spans="2:15" ht="15">
      <c r="B6" s="9"/>
      <c r="M6" s="9"/>
    </row>
    <row r="7" spans="2:15" ht="14">
      <c r="B7" s="208" t="s">
        <v>346</v>
      </c>
    </row>
    <row r="8" spans="2:15" ht="14">
      <c r="B8" s="208" t="s">
        <v>425</v>
      </c>
      <c r="I8" s="3"/>
      <c r="O8" s="3"/>
    </row>
    <row r="9" spans="2:15" s="204" customFormat="1" ht="14">
      <c r="B9" s="208" t="s">
        <v>369</v>
      </c>
      <c r="I9" s="3"/>
      <c r="O9" s="3"/>
    </row>
    <row r="10" spans="2:15" s="204" customFormat="1" ht="14">
      <c r="B10" s="19"/>
      <c r="I10" s="3"/>
      <c r="J10" s="19"/>
      <c r="O10" s="3"/>
    </row>
    <row r="12" spans="2:15" ht="14">
      <c r="C12" s="31"/>
      <c r="O12" s="31"/>
    </row>
    <row r="40" spans="1:14" ht="14">
      <c r="B40" s="11"/>
      <c r="N40" s="31"/>
    </row>
    <row r="47" spans="1:14">
      <c r="A47" s="3"/>
    </row>
    <row r="57" spans="2:8" s="204" customFormat="1"/>
    <row r="58" spans="2:8" s="204" customFormat="1"/>
    <row r="59" spans="2:8" s="204" customFormat="1"/>
    <row r="60" spans="2:8" s="204" customFormat="1"/>
    <row r="62" spans="2:8" ht="27">
      <c r="B62" s="149" t="s">
        <v>34</v>
      </c>
      <c r="C62" s="142" t="s">
        <v>220</v>
      </c>
      <c r="D62" s="142" t="s">
        <v>221</v>
      </c>
      <c r="E62" s="142" t="s">
        <v>223</v>
      </c>
      <c r="F62" s="142" t="s">
        <v>222</v>
      </c>
      <c r="H62"/>
    </row>
    <row r="63" spans="2:8" ht="14.5">
      <c r="B63" s="150" t="s">
        <v>13</v>
      </c>
      <c r="C63" s="326">
        <v>16260</v>
      </c>
      <c r="D63" s="96">
        <f>C63/C66</f>
        <v>0.71940536235731356</v>
      </c>
      <c r="E63" s="326">
        <v>4335.3869999999997</v>
      </c>
      <c r="F63" s="97">
        <f>E63/E66</f>
        <v>0.72503251066630814</v>
      </c>
      <c r="H63"/>
    </row>
    <row r="64" spans="2:8" ht="14.5">
      <c r="B64" s="150" t="s">
        <v>14</v>
      </c>
      <c r="C64" s="326">
        <v>4242</v>
      </c>
      <c r="D64" s="96">
        <f>C64/C66</f>
        <v>0.18768250597292274</v>
      </c>
      <c r="E64" s="326">
        <v>1172.4939999999999</v>
      </c>
      <c r="F64" s="97">
        <f>E64/E66</f>
        <v>0.19608313365362362</v>
      </c>
      <c r="H64"/>
    </row>
    <row r="65" spans="2:8" ht="14.5">
      <c r="B65" s="150" t="s">
        <v>15</v>
      </c>
      <c r="C65" s="326">
        <v>2100</v>
      </c>
      <c r="D65" s="96">
        <f>C65/C66</f>
        <v>9.2912131669763739E-2</v>
      </c>
      <c r="E65" s="326">
        <v>471.69499999999999</v>
      </c>
      <c r="F65" s="97">
        <f>E65/E66</f>
        <v>7.8884355680068297E-2</v>
      </c>
      <c r="H65"/>
    </row>
    <row r="66" spans="2:8" ht="14.5">
      <c r="B66" s="98" t="s">
        <v>17</v>
      </c>
      <c r="C66" s="327">
        <f>SUM(C63:C65)</f>
        <v>22602</v>
      </c>
      <c r="D66" s="99">
        <f>C66/C66</f>
        <v>1</v>
      </c>
      <c r="E66" s="85">
        <f>SUM(E63:E65)</f>
        <v>5979.5759999999991</v>
      </c>
      <c r="F66" s="100">
        <f>E66/E66</f>
        <v>1</v>
      </c>
      <c r="H66"/>
    </row>
    <row r="67" spans="2:8" ht="14.5">
      <c r="H67"/>
    </row>
    <row r="68" spans="2:8" s="204" customFormat="1" ht="14.5">
      <c r="H68" s="7"/>
    </row>
    <row r="69" spans="2:8" s="204" customFormat="1" ht="14.5">
      <c r="B69" s="243" t="s">
        <v>13</v>
      </c>
      <c r="C69" s="244" t="s">
        <v>342</v>
      </c>
      <c r="D69" s="244" t="s">
        <v>223</v>
      </c>
      <c r="H69" s="7"/>
    </row>
    <row r="70" spans="2:8" s="204" customFormat="1" ht="14.5">
      <c r="B70" s="150" t="s">
        <v>1</v>
      </c>
      <c r="C70" s="330">
        <v>12092</v>
      </c>
      <c r="D70" s="328">
        <v>3157.4470000000001</v>
      </c>
      <c r="H70" s="7"/>
    </row>
    <row r="71" spans="2:8" s="204" customFormat="1" ht="14.5">
      <c r="B71" s="150" t="s">
        <v>250</v>
      </c>
      <c r="C71" s="330">
        <v>2255</v>
      </c>
      <c r="D71" s="328">
        <v>370.47</v>
      </c>
      <c r="H71" s="7"/>
    </row>
    <row r="72" spans="2:8" s="204" customFormat="1" ht="14.5">
      <c r="B72" s="150" t="s">
        <v>251</v>
      </c>
      <c r="C72" s="330">
        <v>741</v>
      </c>
      <c r="D72" s="328">
        <v>33.112000000000002</v>
      </c>
      <c r="E72" s="32"/>
      <c r="H72" s="7"/>
    </row>
    <row r="73" spans="2:8" s="204" customFormat="1" ht="14.5">
      <c r="B73" s="150" t="s">
        <v>3</v>
      </c>
      <c r="C73" s="330">
        <v>566</v>
      </c>
      <c r="D73" s="328">
        <v>268.28399999999999</v>
      </c>
      <c r="H73" s="7"/>
    </row>
    <row r="74" spans="2:8" s="204" customFormat="1" ht="14.5">
      <c r="B74" s="150" t="s">
        <v>5</v>
      </c>
      <c r="C74" s="330">
        <v>259</v>
      </c>
      <c r="D74" s="328">
        <v>5.22</v>
      </c>
      <c r="H74" s="7"/>
    </row>
    <row r="75" spans="2:8" s="204" customFormat="1" ht="14.5">
      <c r="B75" s="150" t="s">
        <v>252</v>
      </c>
      <c r="C75" s="330">
        <v>140</v>
      </c>
      <c r="D75" s="328">
        <v>104.72199999999999</v>
      </c>
      <c r="F75" s="261"/>
      <c r="H75" s="7"/>
    </row>
    <row r="76" spans="2:8" s="204" customFormat="1" ht="14.5">
      <c r="B76" s="150" t="s">
        <v>214</v>
      </c>
      <c r="C76" s="330">
        <v>137</v>
      </c>
      <c r="D76" s="242">
        <v>0</v>
      </c>
      <c r="F76" s="261"/>
      <c r="H76" s="7"/>
    </row>
    <row r="77" spans="2:8" s="204" customFormat="1" ht="14.5">
      <c r="B77" s="150" t="s">
        <v>7</v>
      </c>
      <c r="C77" s="330">
        <v>65</v>
      </c>
      <c r="D77" s="328">
        <v>258.81400000000002</v>
      </c>
      <c r="F77" s="333"/>
      <c r="H77" s="7"/>
    </row>
    <row r="78" spans="2:8" s="204" customFormat="1" ht="14.5">
      <c r="B78" s="150" t="s">
        <v>8</v>
      </c>
      <c r="C78" s="330">
        <v>5</v>
      </c>
      <c r="D78" s="328">
        <v>137.309</v>
      </c>
      <c r="F78" s="261"/>
      <c r="H78" s="7"/>
    </row>
    <row r="79" spans="2:8" s="204" customFormat="1" ht="14.5">
      <c r="B79" s="223" t="s">
        <v>17</v>
      </c>
      <c r="C79" s="331">
        <f>SUM(C70:C78)</f>
        <v>16260</v>
      </c>
      <c r="D79" s="329">
        <f>SUM(D70:D78)</f>
        <v>4335.3780000000006</v>
      </c>
      <c r="E79" s="32"/>
      <c r="F79" s="261"/>
      <c r="H79" s="7"/>
    </row>
    <row r="80" spans="2:8" s="204" customFormat="1" ht="14.5">
      <c r="H80" s="7"/>
    </row>
    <row r="81" spans="2:8" s="204" customFormat="1" ht="14.5">
      <c r="B81" s="243" t="s">
        <v>14</v>
      </c>
      <c r="C81" s="244" t="s">
        <v>342</v>
      </c>
      <c r="D81" s="244" t="s">
        <v>223</v>
      </c>
      <c r="H81" s="7"/>
    </row>
    <row r="82" spans="2:8" s="204" customFormat="1" ht="14.5">
      <c r="B82" s="150" t="s">
        <v>1</v>
      </c>
      <c r="C82" s="330">
        <v>3569</v>
      </c>
      <c r="D82" s="328">
        <v>992.81</v>
      </c>
      <c r="H82" s="7"/>
    </row>
    <row r="83" spans="2:8" s="204" customFormat="1" ht="14.5">
      <c r="B83" s="150" t="s">
        <v>250</v>
      </c>
      <c r="C83" s="330">
        <v>281</v>
      </c>
      <c r="D83" s="328">
        <v>64.655000000000001</v>
      </c>
      <c r="H83" s="7"/>
    </row>
    <row r="84" spans="2:8" s="204" customFormat="1" ht="14.5">
      <c r="B84" s="150" t="s">
        <v>251</v>
      </c>
      <c r="C84" s="330">
        <v>134</v>
      </c>
      <c r="D84" s="328">
        <v>7.2279999999999998</v>
      </c>
      <c r="H84" s="7"/>
    </row>
    <row r="85" spans="2:8" s="204" customFormat="1" ht="14.5">
      <c r="B85" s="150" t="s">
        <v>3</v>
      </c>
      <c r="C85" s="330">
        <v>138</v>
      </c>
      <c r="D85" s="328">
        <v>37.912999999999997</v>
      </c>
      <c r="H85" s="7"/>
    </row>
    <row r="86" spans="2:8" s="204" customFormat="1" ht="14.5">
      <c r="B86" s="150" t="s">
        <v>5</v>
      </c>
      <c r="C86" s="330">
        <v>46</v>
      </c>
      <c r="D86" s="328">
        <v>0.77700000000000002</v>
      </c>
      <c r="H86" s="7"/>
    </row>
    <row r="87" spans="2:8" s="204" customFormat="1" ht="14.5">
      <c r="B87" s="150" t="s">
        <v>214</v>
      </c>
      <c r="C87" s="330">
        <v>34</v>
      </c>
      <c r="D87" s="242">
        <v>0</v>
      </c>
      <c r="H87" s="7"/>
    </row>
    <row r="88" spans="2:8" s="204" customFormat="1" ht="14.5">
      <c r="B88" s="150" t="s">
        <v>252</v>
      </c>
      <c r="C88" s="330">
        <v>28</v>
      </c>
      <c r="D88" s="328">
        <v>20.079999999999998</v>
      </c>
      <c r="H88" s="7"/>
    </row>
    <row r="89" spans="2:8" s="204" customFormat="1" ht="14.5">
      <c r="B89" s="150" t="s">
        <v>7</v>
      </c>
      <c r="C89" s="330">
        <v>11</v>
      </c>
      <c r="D89" s="328">
        <v>34.015000000000001</v>
      </c>
      <c r="H89" s="7"/>
    </row>
    <row r="90" spans="2:8" s="204" customFormat="1" ht="14.5">
      <c r="B90" s="150" t="s">
        <v>8</v>
      </c>
      <c r="C90" s="330">
        <v>1</v>
      </c>
      <c r="D90" s="328">
        <v>15.016</v>
      </c>
      <c r="H90" s="7"/>
    </row>
    <row r="91" spans="2:8" s="204" customFormat="1" ht="14.5">
      <c r="B91" s="223" t="s">
        <v>17</v>
      </c>
      <c r="C91" s="331">
        <f>SUM(C82:C90)</f>
        <v>4242</v>
      </c>
      <c r="D91" s="329">
        <f>SUM(D82:D90)</f>
        <v>1172.4940000000001</v>
      </c>
      <c r="H91" s="7"/>
    </row>
    <row r="92" spans="2:8" s="204" customFormat="1" ht="14.5">
      <c r="H92" s="7"/>
    </row>
    <row r="93" spans="2:8" s="204" customFormat="1" ht="14.5">
      <c r="B93" s="247" t="s">
        <v>15</v>
      </c>
      <c r="C93" s="248" t="s">
        <v>342</v>
      </c>
      <c r="D93" s="248" t="s">
        <v>223</v>
      </c>
      <c r="H93" s="7"/>
    </row>
    <row r="94" spans="2:8" s="204" customFormat="1" ht="14.5">
      <c r="B94" s="246" t="s">
        <v>1</v>
      </c>
      <c r="C94" s="332">
        <v>1763</v>
      </c>
      <c r="D94" s="328">
        <v>394.16899999999998</v>
      </c>
      <c r="H94" s="7"/>
    </row>
    <row r="95" spans="2:8" s="204" customFormat="1" ht="14.5">
      <c r="B95" s="246" t="s">
        <v>250</v>
      </c>
      <c r="C95" s="332">
        <v>143</v>
      </c>
      <c r="D95" s="328">
        <v>15.41</v>
      </c>
      <c r="H95" s="7"/>
    </row>
    <row r="96" spans="2:8" s="204" customFormat="1" ht="14.5">
      <c r="B96" s="246" t="s">
        <v>3</v>
      </c>
      <c r="C96" s="332">
        <v>69</v>
      </c>
      <c r="D96" s="328">
        <v>23.416</v>
      </c>
      <c r="H96" s="7"/>
    </row>
    <row r="97" spans="2:9" s="204" customFormat="1" ht="14.5">
      <c r="B97" s="246" t="s">
        <v>251</v>
      </c>
      <c r="C97" s="332">
        <v>58</v>
      </c>
      <c r="D97" s="328">
        <v>2.323</v>
      </c>
      <c r="F97" s="266"/>
      <c r="G97" s="266"/>
      <c r="H97" s="71"/>
      <c r="I97" s="266"/>
    </row>
    <row r="98" spans="2:9" s="204" customFormat="1" ht="14.5">
      <c r="B98" s="246" t="s">
        <v>5</v>
      </c>
      <c r="C98" s="332">
        <v>38</v>
      </c>
      <c r="D98" s="328">
        <v>0.51100000000000001</v>
      </c>
      <c r="F98" s="266"/>
      <c r="G98" s="266"/>
      <c r="H98" s="71"/>
      <c r="I98" s="266"/>
    </row>
    <row r="99" spans="2:9" s="204" customFormat="1" ht="14.5">
      <c r="B99" s="246" t="s">
        <v>7</v>
      </c>
      <c r="C99" s="332">
        <v>18</v>
      </c>
      <c r="D99" s="328">
        <v>34.597999999999999</v>
      </c>
      <c r="F99" s="266"/>
      <c r="G99" s="266"/>
      <c r="H99" s="71"/>
      <c r="I99" s="266"/>
    </row>
    <row r="100" spans="2:9" s="204" customFormat="1" ht="14">
      <c r="B100" s="246" t="s">
        <v>252</v>
      </c>
      <c r="C100" s="332">
        <v>10</v>
      </c>
      <c r="D100" s="328">
        <v>1.268</v>
      </c>
      <c r="F100" s="267"/>
      <c r="G100" s="268"/>
      <c r="H100" s="268"/>
      <c r="I100" s="266"/>
    </row>
    <row r="101" spans="2:9" s="204" customFormat="1" ht="14">
      <c r="B101" s="246" t="s">
        <v>214</v>
      </c>
      <c r="C101" s="332">
        <v>1</v>
      </c>
      <c r="D101" s="242">
        <v>0</v>
      </c>
      <c r="F101" s="269"/>
      <c r="G101" s="270"/>
      <c r="H101" s="271"/>
      <c r="I101" s="266"/>
    </row>
    <row r="102" spans="2:9" s="204" customFormat="1" ht="14">
      <c r="B102" s="245" t="s">
        <v>17</v>
      </c>
      <c r="C102" s="331">
        <f>SUM(C94:C101)</f>
        <v>2100</v>
      </c>
      <c r="D102" s="329">
        <f>SUM(D94:D101)</f>
        <v>471.69499999999999</v>
      </c>
      <c r="F102" s="269"/>
      <c r="G102" s="270"/>
      <c r="H102" s="271"/>
      <c r="I102" s="266"/>
    </row>
    <row r="103" spans="2:9" s="204" customFormat="1" ht="14">
      <c r="F103" s="269"/>
      <c r="G103" s="270"/>
      <c r="H103" s="271"/>
      <c r="I103" s="266"/>
    </row>
    <row r="104" spans="2:9" s="204" customFormat="1" ht="14">
      <c r="F104" s="269"/>
      <c r="G104" s="270"/>
      <c r="H104" s="271"/>
      <c r="I104" s="266"/>
    </row>
    <row r="105" spans="2:9" ht="14">
      <c r="B105" s="29" t="s">
        <v>232</v>
      </c>
      <c r="F105" s="272"/>
      <c r="G105" s="273"/>
      <c r="H105" s="274"/>
      <c r="I105" s="266"/>
    </row>
    <row r="106" spans="2:9">
      <c r="F106" s="266"/>
      <c r="G106" s="266"/>
      <c r="H106" s="266"/>
      <c r="I106" s="266"/>
    </row>
    <row r="107" spans="2:9">
      <c r="F107" s="266"/>
      <c r="G107" s="266"/>
      <c r="H107" s="266"/>
      <c r="I107" s="266"/>
    </row>
    <row r="108" spans="2:9" s="265" customFormat="1" ht="18" customHeight="1">
      <c r="F108" s="267"/>
      <c r="G108" s="268"/>
      <c r="H108" s="268"/>
      <c r="I108" s="275"/>
    </row>
    <row r="109" spans="2:9" ht="14">
      <c r="F109" s="269"/>
      <c r="G109" s="276"/>
      <c r="H109" s="271"/>
      <c r="I109" s="266"/>
    </row>
    <row r="110" spans="2:9" ht="14">
      <c r="B110" s="261"/>
      <c r="C110" s="261"/>
      <c r="D110" s="261"/>
      <c r="F110" s="269"/>
      <c r="G110" s="276"/>
      <c r="H110" s="271"/>
      <c r="I110" s="266"/>
    </row>
    <row r="111" spans="2:9" ht="14">
      <c r="B111" s="261"/>
      <c r="C111" s="261"/>
      <c r="D111" s="261"/>
      <c r="F111" s="269"/>
      <c r="G111" s="270"/>
      <c r="H111" s="271"/>
      <c r="I111" s="266"/>
    </row>
    <row r="112" spans="2:9" ht="14">
      <c r="B112" s="261"/>
      <c r="C112" s="264"/>
      <c r="D112" s="261"/>
      <c r="F112" s="269"/>
      <c r="G112" s="270"/>
      <c r="H112" s="277"/>
      <c r="I112" s="266"/>
    </row>
    <row r="113" spans="2:9" ht="14">
      <c r="B113" s="261"/>
      <c r="C113" s="261"/>
      <c r="D113" s="261"/>
      <c r="F113" s="272"/>
      <c r="G113" s="273"/>
      <c r="H113" s="274"/>
      <c r="I113" s="266"/>
    </row>
    <row r="114" spans="2:9">
      <c r="B114" s="261"/>
      <c r="C114" s="261"/>
      <c r="D114" s="261"/>
      <c r="F114" s="266"/>
      <c r="G114" s="266"/>
      <c r="H114" s="266"/>
      <c r="I114" s="266"/>
    </row>
    <row r="115" spans="2:9">
      <c r="B115" s="261"/>
      <c r="C115" s="261"/>
      <c r="D115" s="261"/>
      <c r="F115" s="266"/>
      <c r="G115" s="266"/>
      <c r="H115" s="266"/>
      <c r="I115" s="266"/>
    </row>
    <row r="116" spans="2:9" s="265" customFormat="1" ht="18" customHeight="1">
      <c r="F116" s="267"/>
      <c r="G116" s="268"/>
      <c r="H116" s="268"/>
      <c r="I116" s="275"/>
    </row>
    <row r="117" spans="2:9" ht="14">
      <c r="F117" s="269"/>
      <c r="G117" s="270"/>
      <c r="H117" s="271"/>
      <c r="I117" s="266"/>
    </row>
    <row r="118" spans="2:9" ht="14">
      <c r="F118" s="269"/>
      <c r="G118" s="270"/>
      <c r="H118" s="271"/>
      <c r="I118" s="266"/>
    </row>
    <row r="119" spans="2:9" ht="14">
      <c r="F119" s="269"/>
      <c r="G119" s="270"/>
      <c r="H119" s="271"/>
      <c r="I119" s="266"/>
    </row>
    <row r="120" spans="2:9" ht="14">
      <c r="F120" s="269"/>
      <c r="G120" s="270"/>
      <c r="H120" s="271"/>
      <c r="I120" s="266"/>
    </row>
    <row r="121" spans="2:9" ht="14">
      <c r="F121" s="272"/>
      <c r="G121" s="273"/>
      <c r="H121" s="274"/>
      <c r="I121" s="266"/>
    </row>
    <row r="122" spans="2:9">
      <c r="F122" s="266"/>
      <c r="G122" s="266"/>
      <c r="H122" s="266"/>
      <c r="I122" s="266"/>
    </row>
    <row r="123" spans="2:9">
      <c r="F123" s="266"/>
      <c r="G123" s="266"/>
      <c r="H123" s="266"/>
      <c r="I123" s="266"/>
    </row>
    <row r="124" spans="2:9" s="265" customFormat="1" ht="18" customHeight="1">
      <c r="F124" s="278"/>
      <c r="G124" s="279"/>
      <c r="H124" s="279"/>
      <c r="I124" s="275"/>
    </row>
    <row r="125" spans="2:9" ht="14">
      <c r="F125" s="280"/>
      <c r="G125" s="276"/>
      <c r="H125" s="271"/>
      <c r="I125" s="266"/>
    </row>
    <row r="126" spans="2:9" ht="14">
      <c r="F126" s="280"/>
      <c r="G126" s="276"/>
      <c r="H126" s="271"/>
      <c r="I126" s="266"/>
    </row>
    <row r="127" spans="2:9" ht="14">
      <c r="F127" s="280"/>
      <c r="G127" s="276"/>
      <c r="H127" s="271"/>
      <c r="I127" s="266"/>
    </row>
    <row r="128" spans="2:9" ht="14">
      <c r="F128" s="280"/>
      <c r="G128" s="276"/>
      <c r="H128" s="271"/>
      <c r="I128" s="266"/>
    </row>
    <row r="129" spans="6:9" ht="14">
      <c r="F129" s="281"/>
      <c r="G129" s="273"/>
      <c r="H129" s="274"/>
      <c r="I129" s="266"/>
    </row>
    <row r="130" spans="6:9">
      <c r="F130" s="266"/>
      <c r="G130" s="266"/>
      <c r="H130" s="266"/>
      <c r="I130" s="266"/>
    </row>
    <row r="131" spans="6:9">
      <c r="F131" s="266"/>
      <c r="G131" s="266"/>
      <c r="H131" s="266"/>
      <c r="I131" s="266"/>
    </row>
  </sheetData>
  <hyperlinks>
    <hyperlink ref="B105" location="Introduction!A1" display="Return to information tab" xr:uid="{0E5B3A33-D709-4248-AD5C-2934B72DAE33}"/>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59504-C04F-427D-84D1-CE9D60BD9591}">
  <sheetPr>
    <tabColor rgb="FF45286F"/>
    <pageSetUpPr autoPageBreaks="0"/>
  </sheetPr>
  <dimension ref="A5:O82"/>
  <sheetViews>
    <sheetView showGridLines="0" zoomScaleNormal="100" workbookViewId="0"/>
  </sheetViews>
  <sheetFormatPr defaultColWidth="8.7265625" defaultRowHeight="14.5"/>
  <cols>
    <col min="1" max="1" width="2.453125" style="7" customWidth="1"/>
    <col min="2" max="2" width="17.7265625" style="7" customWidth="1"/>
    <col min="3" max="3" width="18.81640625" style="7" customWidth="1"/>
    <col min="4" max="4" width="15.54296875" style="7" customWidth="1"/>
    <col min="5" max="5" width="21.81640625" style="7" customWidth="1"/>
    <col min="6" max="7" width="22.1796875" style="7" bestFit="1" customWidth="1"/>
    <col min="8" max="9" width="8.7265625" style="7"/>
    <col min="10" max="10" width="31.54296875" style="7" customWidth="1"/>
    <col min="11" max="11" width="17.453125" style="7" customWidth="1"/>
    <col min="12" max="12" width="15.453125" style="7" customWidth="1"/>
    <col min="13" max="13" width="17.453125" style="7" customWidth="1"/>
    <col min="14" max="14" width="20.54296875" style="7" customWidth="1"/>
    <col min="15" max="15" width="24.81640625" style="7" bestFit="1" customWidth="1"/>
    <col min="16" max="16384" width="8.7265625" style="7"/>
  </cols>
  <sheetData>
    <row r="5" spans="2:11" ht="15">
      <c r="B5" s="46" t="s">
        <v>390</v>
      </c>
    </row>
    <row r="6" spans="2:11" ht="15">
      <c r="B6" s="46"/>
    </row>
    <row r="7" spans="2:11">
      <c r="B7" s="208" t="s">
        <v>380</v>
      </c>
    </row>
    <row r="8" spans="2:11">
      <c r="B8" s="208" t="s">
        <v>437</v>
      </c>
      <c r="K8" s="294"/>
    </row>
    <row r="9" spans="2:11">
      <c r="B9" s="208" t="s">
        <v>443</v>
      </c>
      <c r="F9" s="294"/>
    </row>
    <row r="27" spans="11:14">
      <c r="K27" s="19"/>
      <c r="L27"/>
      <c r="M27"/>
      <c r="N27"/>
    </row>
    <row r="40" spans="2:14" ht="54">
      <c r="B40" s="148" t="s">
        <v>413</v>
      </c>
      <c r="C40" s="142" t="s">
        <v>333</v>
      </c>
      <c r="D40" s="142" t="s">
        <v>422</v>
      </c>
      <c r="E40" s="142" t="s">
        <v>210</v>
      </c>
      <c r="F40" s="142" t="s">
        <v>209</v>
      </c>
    </row>
    <row r="41" spans="2:14">
      <c r="B41" s="291" t="s">
        <v>399</v>
      </c>
      <c r="C41" s="101">
        <v>0.13475500000000001</v>
      </c>
      <c r="D41" s="101">
        <f>C41</f>
        <v>0.13475500000000001</v>
      </c>
      <c r="E41" s="102">
        <v>9707.49</v>
      </c>
      <c r="F41" s="102">
        <f>E41</f>
        <v>9707.49</v>
      </c>
    </row>
    <row r="42" spans="2:14">
      <c r="B42" s="291" t="s">
        <v>400</v>
      </c>
      <c r="C42" s="103">
        <v>167.81444052700257</v>
      </c>
      <c r="D42" s="103">
        <f>D41+C42</f>
        <v>167.94919552700259</v>
      </c>
      <c r="E42" s="102">
        <v>7245866.5543747777</v>
      </c>
      <c r="F42" s="102">
        <f>F41+E42</f>
        <v>7255574.0443747779</v>
      </c>
    </row>
    <row r="43" spans="2:14">
      <c r="B43" s="291" t="s">
        <v>401</v>
      </c>
      <c r="C43" s="103">
        <v>709.72768243744497</v>
      </c>
      <c r="D43" s="103">
        <f t="shared" ref="D43:D51" si="0">D42+C43</f>
        <v>877.67687796444761</v>
      </c>
      <c r="E43" s="102">
        <v>33149546.215033054</v>
      </c>
      <c r="F43" s="102">
        <f t="shared" ref="F43:F51" si="1">F42+E43</f>
        <v>40405120.259407833</v>
      </c>
      <c r="J43"/>
      <c r="K43"/>
    </row>
    <row r="44" spans="2:14">
      <c r="B44" s="291" t="s">
        <v>402</v>
      </c>
      <c r="C44" s="103">
        <v>1777.827970259737</v>
      </c>
      <c r="D44" s="103">
        <f t="shared" si="0"/>
        <v>2655.5048482241846</v>
      </c>
      <c r="E44" s="102">
        <v>92043044.93000026</v>
      </c>
      <c r="F44" s="102">
        <f t="shared" si="1"/>
        <v>132448165.18940809</v>
      </c>
      <c r="J44"/>
      <c r="K44"/>
    </row>
    <row r="45" spans="2:14">
      <c r="B45" s="291" t="s">
        <v>403</v>
      </c>
      <c r="C45" s="103">
        <v>3612.7173115510732</v>
      </c>
      <c r="D45" s="103">
        <f t="shared" si="0"/>
        <v>6268.2221597752578</v>
      </c>
      <c r="E45" s="102">
        <v>191292026.09788853</v>
      </c>
      <c r="F45" s="102">
        <f t="shared" si="1"/>
        <v>323740191.28729665</v>
      </c>
      <c r="I45" s="20"/>
      <c r="J45"/>
      <c r="K45"/>
    </row>
    <row r="46" spans="2:14">
      <c r="B46" s="291" t="s">
        <v>404</v>
      </c>
      <c r="C46" s="103">
        <v>4810.1854951779605</v>
      </c>
      <c r="D46" s="103">
        <f t="shared" si="0"/>
        <v>11078.407654953218</v>
      </c>
      <c r="E46" s="102">
        <v>247298465.3621411</v>
      </c>
      <c r="F46" s="102">
        <f t="shared" si="1"/>
        <v>571038656.64943779</v>
      </c>
      <c r="I46" s="22"/>
      <c r="J46"/>
      <c r="K46"/>
      <c r="L46" s="22"/>
      <c r="M46" s="22"/>
      <c r="N46" s="22"/>
    </row>
    <row r="47" spans="2:14">
      <c r="B47" s="291" t="s">
        <v>405</v>
      </c>
      <c r="C47" s="103">
        <v>5876.0234386593474</v>
      </c>
      <c r="D47" s="103">
        <f t="shared" si="0"/>
        <v>16954.431093612566</v>
      </c>
      <c r="E47" s="102">
        <v>297135493.19000143</v>
      </c>
      <c r="F47" s="102">
        <f t="shared" si="1"/>
        <v>868174149.83943915</v>
      </c>
      <c r="I47" s="22"/>
      <c r="J47"/>
      <c r="K47"/>
      <c r="L47" s="24"/>
      <c r="M47" s="21"/>
      <c r="N47" s="21"/>
    </row>
    <row r="48" spans="2:14">
      <c r="B48" s="291" t="s">
        <v>406</v>
      </c>
      <c r="C48" s="103">
        <v>8227.1762925665516</v>
      </c>
      <c r="D48" s="103">
        <f t="shared" si="0"/>
        <v>25181.607386179116</v>
      </c>
      <c r="E48" s="102">
        <v>402347287.19479662</v>
      </c>
      <c r="F48" s="102">
        <f t="shared" si="1"/>
        <v>1270521437.0342357</v>
      </c>
      <c r="I48" s="22"/>
      <c r="J48"/>
      <c r="K48"/>
      <c r="L48" s="24"/>
      <c r="M48" s="21"/>
      <c r="N48" s="21"/>
    </row>
    <row r="49" spans="2:15">
      <c r="B49" s="291" t="s">
        <v>407</v>
      </c>
      <c r="C49" s="103">
        <v>9173.9297367463605</v>
      </c>
      <c r="D49" s="103">
        <f t="shared" si="0"/>
        <v>34355.537122925474</v>
      </c>
      <c r="E49" s="102">
        <v>442718218.87731177</v>
      </c>
      <c r="F49" s="102">
        <f t="shared" si="1"/>
        <v>1713239655.9115474</v>
      </c>
      <c r="I49" s="22"/>
      <c r="J49" s="24"/>
      <c r="K49" s="24"/>
      <c r="L49" s="24"/>
      <c r="M49" s="21"/>
      <c r="N49" s="21"/>
    </row>
    <row r="50" spans="2:15">
      <c r="B50" s="291" t="s">
        <v>408</v>
      </c>
      <c r="C50" s="103">
        <v>11092.25539018235</v>
      </c>
      <c r="D50" s="103">
        <f>D49+C50</f>
        <v>45447.792513107823</v>
      </c>
      <c r="E50" s="102">
        <v>520706663.54226053</v>
      </c>
      <c r="F50" s="102">
        <f>F49+E50</f>
        <v>2233946319.4538078</v>
      </c>
      <c r="G50" s="210"/>
      <c r="H50" s="18"/>
      <c r="I50" s="22"/>
      <c r="J50" s="24"/>
      <c r="K50" s="24"/>
      <c r="L50" s="24"/>
      <c r="M50" s="21"/>
      <c r="N50" s="21"/>
    </row>
    <row r="51" spans="2:15">
      <c r="B51" s="291" t="s">
        <v>409</v>
      </c>
      <c r="C51" s="103">
        <v>10514.852099770796</v>
      </c>
      <c r="D51" s="103">
        <f t="shared" si="0"/>
        <v>55962.644612878619</v>
      </c>
      <c r="E51" s="102">
        <v>514858127.18464434</v>
      </c>
      <c r="F51" s="102">
        <f t="shared" si="1"/>
        <v>2748804446.6384521</v>
      </c>
      <c r="G51" s="210"/>
      <c r="H51" s="18"/>
      <c r="I51" s="22"/>
      <c r="J51" s="24"/>
      <c r="K51" s="24"/>
      <c r="L51" s="24"/>
      <c r="M51" s="21"/>
      <c r="N51" s="21"/>
    </row>
    <row r="52" spans="2:15">
      <c r="B52" s="291" t="s">
        <v>410</v>
      </c>
      <c r="C52" s="199">
        <v>10723.920579598938</v>
      </c>
      <c r="D52" s="103">
        <f>D51+C52</f>
        <v>66686.565192477559</v>
      </c>
      <c r="E52" s="198">
        <v>544724193.18174672</v>
      </c>
      <c r="F52" s="102">
        <f>F51+E52</f>
        <v>3293528639.820199</v>
      </c>
      <c r="G52" s="31"/>
      <c r="I52" s="22"/>
      <c r="J52" s="24"/>
      <c r="K52" s="24"/>
      <c r="L52" s="24"/>
      <c r="M52" s="21"/>
      <c r="N52" s="21"/>
    </row>
    <row r="53" spans="2:15">
      <c r="B53" s="104" t="s">
        <v>17</v>
      </c>
      <c r="C53" s="105">
        <f>SUM(C41:C52)</f>
        <v>66686.565192477559</v>
      </c>
      <c r="D53" s="106"/>
      <c r="E53" s="284">
        <f>SUM(E41:E52)</f>
        <v>3293528639.820199</v>
      </c>
      <c r="F53" s="107"/>
      <c r="I53" s="22"/>
      <c r="J53" s="24"/>
      <c r="K53" s="24"/>
      <c r="L53" s="24"/>
      <c r="M53" s="21"/>
      <c r="N53" s="21"/>
    </row>
    <row r="54" spans="2:15">
      <c r="J54" s="22"/>
      <c r="K54" s="24"/>
      <c r="L54" s="24"/>
      <c r="M54" s="24"/>
      <c r="N54" s="21"/>
      <c r="O54" s="21"/>
    </row>
    <row r="55" spans="2:15">
      <c r="B55" s="29" t="s">
        <v>232</v>
      </c>
      <c r="E55" s="44"/>
      <c r="F55" s="50"/>
      <c r="J55" s="22"/>
      <c r="K55" s="24"/>
      <c r="L55" s="24"/>
      <c r="M55" s="24"/>
      <c r="N55" s="21"/>
      <c r="O55" s="21"/>
    </row>
    <row r="56" spans="2:15">
      <c r="E56" s="195"/>
      <c r="J56"/>
      <c r="K56"/>
      <c r="L56"/>
      <c r="M56"/>
      <c r="N56"/>
      <c r="O56"/>
    </row>
    <row r="57" spans="2:15">
      <c r="J57"/>
      <c r="K57"/>
      <c r="L57"/>
      <c r="M57"/>
      <c r="N57"/>
      <c r="O57"/>
    </row>
    <row r="58" spans="2:15">
      <c r="J58"/>
      <c r="K58"/>
      <c r="L58"/>
      <c r="M58"/>
      <c r="N58"/>
      <c r="O58"/>
    </row>
    <row r="59" spans="2:15">
      <c r="J59"/>
      <c r="K59"/>
      <c r="L59"/>
      <c r="M59"/>
      <c r="N59"/>
      <c r="O59"/>
    </row>
    <row r="60" spans="2:15">
      <c r="J60"/>
      <c r="K60"/>
      <c r="L60"/>
      <c r="M60"/>
      <c r="N60"/>
      <c r="O60"/>
    </row>
    <row r="61" spans="2:15">
      <c r="C61" s="63"/>
      <c r="H61" s="178"/>
      <c r="J61"/>
      <c r="K61"/>
      <c r="L61"/>
      <c r="M61"/>
      <c r="N61"/>
      <c r="O61"/>
    </row>
    <row r="62" spans="2:15">
      <c r="B62"/>
      <c r="C62"/>
      <c r="D62"/>
      <c r="E62"/>
      <c r="F62"/>
      <c r="G62"/>
    </row>
    <row r="63" spans="2:15">
      <c r="B63"/>
      <c r="C63"/>
      <c r="D63"/>
      <c r="E63"/>
      <c r="F63"/>
      <c r="G63"/>
    </row>
    <row r="64" spans="2:15">
      <c r="B64"/>
      <c r="C64"/>
      <c r="D64"/>
      <c r="E64"/>
      <c r="F64"/>
      <c r="G64"/>
    </row>
    <row r="65" spans="2:14">
      <c r="B65"/>
      <c r="C65"/>
      <c r="D65"/>
      <c r="E65"/>
      <c r="F65"/>
      <c r="G65"/>
    </row>
    <row r="66" spans="2:14">
      <c r="B66"/>
      <c r="C66"/>
      <c r="D66"/>
      <c r="E66"/>
      <c r="F66"/>
      <c r="G66"/>
    </row>
    <row r="67" spans="2:14">
      <c r="B67"/>
      <c r="C67"/>
      <c r="D67"/>
      <c r="E67"/>
      <c r="F67"/>
      <c r="G67"/>
      <c r="J67"/>
      <c r="K67"/>
      <c r="L67"/>
      <c r="M67"/>
      <c r="N67"/>
    </row>
    <row r="68" spans="2:14">
      <c r="B68"/>
      <c r="C68"/>
      <c r="D68"/>
      <c r="E68"/>
      <c r="F68"/>
      <c r="G68"/>
      <c r="J68"/>
      <c r="K68"/>
      <c r="L68"/>
      <c r="M68"/>
      <c r="N68"/>
    </row>
    <row r="69" spans="2:14">
      <c r="B69"/>
      <c r="C69"/>
      <c r="D69"/>
      <c r="E69"/>
      <c r="F69"/>
      <c r="G69"/>
      <c r="J69"/>
      <c r="K69"/>
      <c r="L69"/>
      <c r="M69"/>
      <c r="N69"/>
    </row>
    <row r="70" spans="2:14" ht="30" customHeight="1">
      <c r="B70"/>
      <c r="C70"/>
      <c r="D70"/>
      <c r="E70"/>
      <c r="F70"/>
      <c r="G70"/>
      <c r="J70"/>
      <c r="K70"/>
      <c r="L70"/>
      <c r="M70"/>
      <c r="N70"/>
    </row>
    <row r="71" spans="2:14">
      <c r="B71"/>
      <c r="C71"/>
      <c r="D71"/>
      <c r="E71"/>
      <c r="F71"/>
      <c r="G71"/>
      <c r="J71"/>
      <c r="K71"/>
      <c r="L71"/>
      <c r="M71"/>
      <c r="N71"/>
    </row>
    <row r="72" spans="2:14">
      <c r="B72"/>
      <c r="C72"/>
      <c r="D72"/>
      <c r="E72"/>
      <c r="F72"/>
      <c r="G72"/>
      <c r="J72"/>
      <c r="K72"/>
      <c r="L72"/>
      <c r="M72"/>
      <c r="N72"/>
    </row>
    <row r="73" spans="2:14">
      <c r="B73"/>
      <c r="C73"/>
      <c r="D73"/>
      <c r="E73"/>
      <c r="F73"/>
      <c r="G73"/>
      <c r="J73"/>
      <c r="K73"/>
      <c r="L73"/>
      <c r="M73"/>
      <c r="N73"/>
    </row>
    <row r="74" spans="2:14">
      <c r="J74"/>
      <c r="K74"/>
      <c r="L74"/>
      <c r="M74"/>
      <c r="N74"/>
    </row>
    <row r="75" spans="2:14">
      <c r="J75"/>
      <c r="K75"/>
      <c r="L75"/>
      <c r="M75"/>
      <c r="N75"/>
    </row>
    <row r="76" spans="2:14">
      <c r="J76"/>
      <c r="K76"/>
      <c r="L76"/>
      <c r="M76"/>
      <c r="N76"/>
    </row>
    <row r="77" spans="2:14">
      <c r="J77"/>
      <c r="K77"/>
      <c r="L77"/>
      <c r="M77"/>
      <c r="N77"/>
    </row>
    <row r="78" spans="2:14">
      <c r="J78"/>
      <c r="K78"/>
      <c r="L78"/>
      <c r="M78"/>
      <c r="N78"/>
    </row>
    <row r="79" spans="2:14">
      <c r="J79"/>
      <c r="K79"/>
      <c r="L79"/>
      <c r="M79"/>
      <c r="N79"/>
    </row>
    <row r="81" spans="1:1">
      <c r="A81" s="25"/>
    </row>
    <row r="82" spans="1:1">
      <c r="A82" s="25"/>
    </row>
  </sheetData>
  <phoneticPr fontId="29" type="noConversion"/>
  <hyperlinks>
    <hyperlink ref="B55" location="Introduction!A1" display="Return to information tab" xr:uid="{635DFA99-3021-4A7A-AED4-2C2ACEC0F6CA}"/>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7C9844-F1B0-44A2-AFBB-FEBF4A241FC7}">
  <sheetPr>
    <tabColor rgb="FF45286F"/>
    <pageSetUpPr autoPageBreaks="0"/>
  </sheetPr>
  <dimension ref="B5:O53"/>
  <sheetViews>
    <sheetView showGridLines="0" workbookViewId="0"/>
  </sheetViews>
  <sheetFormatPr defaultColWidth="8.7265625" defaultRowHeight="14.5"/>
  <cols>
    <col min="1" max="1" width="2.54296875" style="7" customWidth="1"/>
    <col min="2" max="2" width="19.08984375" style="7" customWidth="1"/>
    <col min="3" max="3" width="17.81640625" style="7" bestFit="1" customWidth="1"/>
    <col min="4" max="4" width="16.453125" style="7" bestFit="1" customWidth="1"/>
    <col min="5" max="5" width="20.26953125" style="7" bestFit="1" customWidth="1"/>
    <col min="6" max="6" width="21.1796875" style="7" bestFit="1" customWidth="1"/>
    <col min="7" max="7" width="19" style="7" bestFit="1" customWidth="1"/>
    <col min="8" max="8" width="13.26953125" style="7" bestFit="1" customWidth="1"/>
    <col min="9" max="9" width="8.7265625" style="7"/>
    <col min="10" max="10" width="31.54296875" style="7" customWidth="1"/>
    <col min="11" max="11" width="17.453125" style="7" customWidth="1"/>
    <col min="12" max="12" width="15.453125" style="7" customWidth="1"/>
    <col min="13" max="13" width="17.453125" style="7" customWidth="1"/>
    <col min="14" max="14" width="20.54296875" style="7" customWidth="1"/>
    <col min="15" max="15" width="24.81640625" style="7" bestFit="1" customWidth="1"/>
    <col min="16" max="18" width="8.7265625" style="7"/>
    <col min="19" max="19" width="16.1796875" style="7" bestFit="1" customWidth="1"/>
    <col min="20" max="20" width="19.81640625" style="7" bestFit="1" customWidth="1"/>
    <col min="21" max="21" width="21.1796875" style="7" bestFit="1" customWidth="1"/>
    <col min="22" max="22" width="6.54296875" style="7" bestFit="1" customWidth="1"/>
    <col min="23" max="23" width="24.81640625" style="7" bestFit="1" customWidth="1"/>
    <col min="24" max="16384" width="8.7265625" style="7"/>
  </cols>
  <sheetData>
    <row r="5" spans="2:15" ht="15">
      <c r="B5" s="46" t="s">
        <v>287</v>
      </c>
    </row>
    <row r="6" spans="2:15" ht="15">
      <c r="B6" s="46"/>
    </row>
    <row r="7" spans="2:15">
      <c r="B7" s="208" t="s">
        <v>352</v>
      </c>
    </row>
    <row r="8" spans="2:15" ht="15">
      <c r="B8" s="208" t="s">
        <v>381</v>
      </c>
    </row>
    <row r="9" spans="2:15">
      <c r="J9" s="20"/>
      <c r="K9" s="21"/>
      <c r="L9" s="22"/>
      <c r="M9" s="22"/>
      <c r="N9" s="22"/>
      <c r="O9" s="22"/>
    </row>
    <row r="10" spans="2:15">
      <c r="J10" s="22"/>
      <c r="K10" s="22"/>
      <c r="L10" s="23"/>
      <c r="M10" s="22"/>
      <c r="N10" s="22"/>
      <c r="O10" s="22"/>
    </row>
    <row r="21" spans="9:14">
      <c r="I21" s="31"/>
    </row>
    <row r="25" spans="9:14">
      <c r="K25" s="19"/>
      <c r="L25"/>
      <c r="M25"/>
      <c r="N25"/>
    </row>
    <row r="26" spans="9:14">
      <c r="K26" s="19"/>
    </row>
    <row r="27" spans="9:14">
      <c r="K27" s="19"/>
    </row>
    <row r="28" spans="9:14">
      <c r="K28" s="19"/>
    </row>
    <row r="29" spans="9:14">
      <c r="K29" s="19"/>
    </row>
    <row r="30" spans="9:14">
      <c r="L30"/>
      <c r="M30"/>
      <c r="N30"/>
    </row>
    <row r="37" spans="2:10" ht="41.5">
      <c r="B37" s="148" t="s">
        <v>413</v>
      </c>
      <c r="C37" s="142" t="s">
        <v>325</v>
      </c>
      <c r="D37" s="142" t="s">
        <v>326</v>
      </c>
      <c r="E37" s="142" t="s">
        <v>210</v>
      </c>
      <c r="F37" s="142" t="s">
        <v>209</v>
      </c>
    </row>
    <row r="38" spans="2:10">
      <c r="B38" s="291" t="s">
        <v>399</v>
      </c>
      <c r="C38" s="108">
        <v>0</v>
      </c>
      <c r="D38" s="108">
        <f>C38</f>
        <v>0</v>
      </c>
      <c r="E38" s="109">
        <v>0</v>
      </c>
      <c r="F38" s="109">
        <f>E38</f>
        <v>0</v>
      </c>
    </row>
    <row r="39" spans="2:10">
      <c r="B39" s="291" t="s">
        <v>400</v>
      </c>
      <c r="C39" s="108">
        <v>475691.81173404655</v>
      </c>
      <c r="D39" s="108">
        <f>D38+C39</f>
        <v>475691.81173404655</v>
      </c>
      <c r="E39" s="109">
        <v>363071.77530601097</v>
      </c>
      <c r="F39" s="109">
        <f>F38+E39</f>
        <v>363071.77530601097</v>
      </c>
      <c r="G39" s="197"/>
    </row>
    <row r="40" spans="2:10">
      <c r="B40" s="291" t="s">
        <v>401</v>
      </c>
      <c r="C40" s="108">
        <v>3284577.7516932092</v>
      </c>
      <c r="D40" s="108">
        <f t="shared" ref="D40:D48" si="0">D39+C40</f>
        <v>3760269.5634272555</v>
      </c>
      <c r="E40" s="109">
        <v>2567294.6253078226</v>
      </c>
      <c r="F40" s="109">
        <f t="shared" ref="F40:F49" si="1">F39+E40</f>
        <v>2930366.4006138337</v>
      </c>
      <c r="G40" s="197"/>
      <c r="I40" s="49"/>
    </row>
    <row r="41" spans="2:10">
      <c r="B41" s="291" t="s">
        <v>402</v>
      </c>
      <c r="C41" s="108">
        <v>11407813.914634416</v>
      </c>
      <c r="D41" s="108">
        <f t="shared" si="0"/>
        <v>15168083.478061672</v>
      </c>
      <c r="E41" s="109">
        <v>9006897.4399999995</v>
      </c>
      <c r="F41" s="109">
        <f t="shared" si="1"/>
        <v>11937263.840613833</v>
      </c>
      <c r="G41" s="197"/>
    </row>
    <row r="42" spans="2:10">
      <c r="B42" s="291" t="s">
        <v>403</v>
      </c>
      <c r="C42" s="108">
        <v>78663822.859401882</v>
      </c>
      <c r="D42" s="108">
        <f t="shared" si="0"/>
        <v>93831906.337463558</v>
      </c>
      <c r="E42" s="109">
        <v>64194194.049999997</v>
      </c>
      <c r="F42" s="109">
        <f t="shared" si="1"/>
        <v>76131457.890613824</v>
      </c>
      <c r="G42" s="197"/>
      <c r="I42" s="49"/>
    </row>
    <row r="43" spans="2:10">
      <c r="B43" s="291" t="s">
        <v>404</v>
      </c>
      <c r="C43" s="108">
        <v>149291498.53393844</v>
      </c>
      <c r="D43" s="108">
        <f t="shared" si="0"/>
        <v>243123404.871402</v>
      </c>
      <c r="E43" s="109">
        <v>121418400.86000004</v>
      </c>
      <c r="F43" s="109">
        <f t="shared" si="1"/>
        <v>197549858.75061387</v>
      </c>
      <c r="G43" s="197"/>
    </row>
    <row r="44" spans="2:10">
      <c r="B44" s="291" t="s">
        <v>405</v>
      </c>
      <c r="C44" s="108">
        <v>212958216.98349664</v>
      </c>
      <c r="D44" s="108">
        <f t="shared" si="0"/>
        <v>456081621.85489863</v>
      </c>
      <c r="E44" s="109">
        <v>171365351.36999997</v>
      </c>
      <c r="F44" s="109">
        <f t="shared" si="1"/>
        <v>368915210.12061381</v>
      </c>
      <c r="G44" s="197"/>
    </row>
    <row r="45" spans="2:10">
      <c r="B45" s="291" t="s">
        <v>406</v>
      </c>
      <c r="C45" s="108">
        <v>236653449.35505179</v>
      </c>
      <c r="D45" s="108">
        <f t="shared" si="0"/>
        <v>692735071.20995045</v>
      </c>
      <c r="E45" s="109">
        <v>191648722.48999992</v>
      </c>
      <c r="F45" s="109">
        <f t="shared" si="1"/>
        <v>560563932.6106137</v>
      </c>
      <c r="G45" s="197"/>
      <c r="J45" s="49"/>
    </row>
    <row r="46" spans="2:10">
      <c r="B46" s="291" t="s">
        <v>407</v>
      </c>
      <c r="C46" s="108">
        <v>298425324.21200156</v>
      </c>
      <c r="D46" s="108">
        <f t="shared" si="0"/>
        <v>991160395.42195201</v>
      </c>
      <c r="E46" s="109">
        <v>240985786.14999992</v>
      </c>
      <c r="F46" s="109">
        <f t="shared" si="1"/>
        <v>801549718.76061368</v>
      </c>
      <c r="G46" s="197"/>
      <c r="H46" s="197"/>
    </row>
    <row r="47" spans="2:10">
      <c r="B47" s="291" t="s">
        <v>408</v>
      </c>
      <c r="C47" s="108">
        <v>335566968.29556292</v>
      </c>
      <c r="D47" s="108">
        <f t="shared" si="0"/>
        <v>1326727363.717515</v>
      </c>
      <c r="E47" s="109">
        <v>271205152.63000005</v>
      </c>
      <c r="F47" s="109">
        <f t="shared" si="1"/>
        <v>1072754871.3906138</v>
      </c>
      <c r="G47" s="197"/>
    </row>
    <row r="48" spans="2:10">
      <c r="B48" s="291" t="s">
        <v>409</v>
      </c>
      <c r="C48" s="108">
        <v>360226038.70941311</v>
      </c>
      <c r="D48" s="108">
        <f t="shared" si="0"/>
        <v>1686953402.426928</v>
      </c>
      <c r="E48" s="109">
        <v>283154624.12</v>
      </c>
      <c r="F48" s="109">
        <f t="shared" si="1"/>
        <v>1355909495.5106139</v>
      </c>
      <c r="G48" s="2"/>
      <c r="H48" s="2"/>
      <c r="I48" s="2"/>
    </row>
    <row r="49" spans="2:9">
      <c r="B49" s="291" t="s">
        <v>410</v>
      </c>
      <c r="C49" s="200">
        <v>417703576.57456511</v>
      </c>
      <c r="D49" s="108">
        <f>D48+C49</f>
        <v>2104656979.0014932</v>
      </c>
      <c r="E49" s="196">
        <v>340894623.33999979</v>
      </c>
      <c r="F49" s="109">
        <f t="shared" si="1"/>
        <v>1696804118.8506136</v>
      </c>
      <c r="G49" s="2"/>
      <c r="H49" s="2"/>
      <c r="I49" s="2"/>
    </row>
    <row r="50" spans="2:9">
      <c r="B50" s="104" t="s">
        <v>17</v>
      </c>
      <c r="C50" s="110">
        <f>SUM(C38:C49)</f>
        <v>2104656979.0014932</v>
      </c>
      <c r="D50" s="111"/>
      <c r="E50" s="112">
        <f>SUM(E38:E49)</f>
        <v>1696804118.8506136</v>
      </c>
      <c r="F50" s="113"/>
    </row>
    <row r="52" spans="2:9">
      <c r="B52" s="29" t="s">
        <v>232</v>
      </c>
      <c r="D52" s="2"/>
      <c r="E52" s="283"/>
    </row>
    <row r="53" spans="2:9">
      <c r="E53" s="285"/>
    </row>
  </sheetData>
  <phoneticPr fontId="29" type="noConversion"/>
  <hyperlinks>
    <hyperlink ref="B52" location="Introduction!A1" display="Return to information tab" xr:uid="{738393F3-15FA-47D6-A3ED-A8C97C7A27B8}"/>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3F562-73CD-4566-9475-24B78134F852}">
  <sheetPr>
    <tabColor rgb="FF45286F"/>
    <pageSetUpPr autoPageBreaks="0"/>
  </sheetPr>
  <dimension ref="A5:G34"/>
  <sheetViews>
    <sheetView showGridLines="0" workbookViewId="0"/>
  </sheetViews>
  <sheetFormatPr defaultColWidth="8.7265625" defaultRowHeight="13.5"/>
  <cols>
    <col min="1" max="1" width="2.453125" style="12" customWidth="1"/>
    <col min="2" max="2" width="39" style="12" customWidth="1"/>
    <col min="3" max="3" width="17.1796875" style="12" bestFit="1" customWidth="1"/>
    <col min="4" max="4" width="15.7265625" style="12" customWidth="1"/>
    <col min="5" max="5" width="20.54296875" style="12" bestFit="1" customWidth="1"/>
    <col min="6" max="6" width="16.453125" style="12" bestFit="1" customWidth="1"/>
    <col min="7" max="7" width="15.1796875" style="12" bestFit="1" customWidth="1"/>
    <col min="8" max="9" width="8.7265625" style="12"/>
    <col min="10" max="10" width="31.54296875" style="12" customWidth="1"/>
    <col min="11" max="11" width="17.453125" style="12" customWidth="1"/>
    <col min="12" max="12" width="15.453125" style="12" customWidth="1"/>
    <col min="13" max="13" width="17.453125" style="12" customWidth="1"/>
    <col min="14" max="14" width="20.54296875" style="12" customWidth="1"/>
    <col min="15" max="15" width="24.81640625" style="12" bestFit="1" customWidth="1"/>
    <col min="16" max="18" width="8.7265625" style="12"/>
    <col min="19" max="19" width="16.1796875" style="12" bestFit="1" customWidth="1"/>
    <col min="20" max="20" width="19.81640625" style="12" bestFit="1" customWidth="1"/>
    <col min="21" max="21" width="21.1796875" style="12" bestFit="1" customWidth="1"/>
    <col min="22" max="22" width="6.54296875" style="12" bestFit="1" customWidth="1"/>
    <col min="23" max="23" width="24.81640625" style="12" bestFit="1" customWidth="1"/>
    <col min="24" max="16384" width="8.7265625" style="12"/>
  </cols>
  <sheetData>
    <row r="5" spans="2:6" ht="15">
      <c r="B5" s="46" t="s">
        <v>288</v>
      </c>
    </row>
    <row r="7" spans="2:6">
      <c r="E7" s="47"/>
      <c r="F7" s="47"/>
    </row>
    <row r="8" spans="2:6" ht="28">
      <c r="B8" s="137" t="s">
        <v>16</v>
      </c>
      <c r="C8" s="151" t="s">
        <v>211</v>
      </c>
      <c r="D8" s="138" t="s">
        <v>212</v>
      </c>
      <c r="E8" s="138" t="s">
        <v>383</v>
      </c>
      <c r="F8" s="138" t="s">
        <v>327</v>
      </c>
    </row>
    <row r="9" spans="2:6">
      <c r="B9" s="114" t="s">
        <v>4</v>
      </c>
      <c r="C9" s="186">
        <v>4.6571817199999774</v>
      </c>
      <c r="D9" s="251">
        <f>C9/C18</f>
        <v>9.3324071664519881E-4</v>
      </c>
      <c r="E9" s="220">
        <v>168.01954505660996</v>
      </c>
      <c r="F9" s="193" t="s">
        <v>213</v>
      </c>
    </row>
    <row r="10" spans="2:6">
      <c r="B10" s="114" t="s">
        <v>3</v>
      </c>
      <c r="C10" s="186">
        <v>331.93453284798483</v>
      </c>
      <c r="D10" s="251">
        <f>C10/C18</f>
        <v>6.6515510868737179E-2</v>
      </c>
      <c r="E10" s="220">
        <v>6197.5547778522186</v>
      </c>
      <c r="F10" s="193" t="s">
        <v>213</v>
      </c>
    </row>
    <row r="11" spans="2:6">
      <c r="B11" s="114" t="s">
        <v>214</v>
      </c>
      <c r="C11" s="186">
        <v>1696.8041188506172</v>
      </c>
      <c r="D11" s="251">
        <f>C11/C18</f>
        <v>0.34001823143003379</v>
      </c>
      <c r="E11" s="221" t="s">
        <v>213</v>
      </c>
      <c r="F11" s="193">
        <f>22625062524.2661/10.75</f>
        <v>2104656979.0014977</v>
      </c>
    </row>
    <row r="12" spans="2:6">
      <c r="B12" s="114" t="s">
        <v>2</v>
      </c>
      <c r="C12" s="186">
        <v>149.17008734781342</v>
      </c>
      <c r="D12" s="251">
        <f>C12/C18</f>
        <v>2.9891811741136219E-2</v>
      </c>
      <c r="E12" s="220">
        <v>1813.2097641943142</v>
      </c>
      <c r="F12" s="193" t="s">
        <v>213</v>
      </c>
    </row>
    <row r="13" spans="2:6">
      <c r="B13" s="114" t="s">
        <v>5</v>
      </c>
      <c r="C13" s="186">
        <v>1.3782072568208423</v>
      </c>
      <c r="D13" s="251">
        <f>C13/C18</f>
        <v>2.7617542225539415E-4</v>
      </c>
      <c r="E13" s="220">
        <v>12.882621297139993</v>
      </c>
      <c r="F13" s="193" t="s">
        <v>213</v>
      </c>
    </row>
    <row r="14" spans="2:6">
      <c r="B14" s="114" t="s">
        <v>1</v>
      </c>
      <c r="C14" s="186">
        <v>2590.0221482768461</v>
      </c>
      <c r="D14" s="251">
        <f>C14/C18</f>
        <v>0.51900790458844992</v>
      </c>
      <c r="E14" s="220">
        <v>53255.464832025951</v>
      </c>
      <c r="F14" s="193" t="s">
        <v>213</v>
      </c>
    </row>
    <row r="15" spans="2:6">
      <c r="B15" s="114" t="s">
        <v>7</v>
      </c>
      <c r="C15" s="186">
        <v>167.71580658000005</v>
      </c>
      <c r="D15" s="251">
        <f>C15/C18</f>
        <v>3.3608140917775385E-2</v>
      </c>
      <c r="E15" s="220">
        <v>3898.7894551094446</v>
      </c>
      <c r="F15" s="193" t="s">
        <v>213</v>
      </c>
    </row>
    <row r="16" spans="2:6">
      <c r="B16" s="114" t="s">
        <v>8</v>
      </c>
      <c r="C16" s="186">
        <v>15.762285155165051</v>
      </c>
      <c r="D16" s="251">
        <f>C16/C18</f>
        <v>3.1585639510266486E-3</v>
      </c>
      <c r="E16" s="220">
        <v>950.41888883379852</v>
      </c>
      <c r="F16" s="193" t="s">
        <v>213</v>
      </c>
    </row>
    <row r="17" spans="1:7">
      <c r="B17" s="114" t="s">
        <v>6</v>
      </c>
      <c r="C17" s="186">
        <v>32.888390635582638</v>
      </c>
      <c r="D17" s="251">
        <f>C17/C18</f>
        <v>6.5904203639403046E-3</v>
      </c>
      <c r="E17" s="220">
        <v>390.22530810752517</v>
      </c>
      <c r="F17" s="193" t="s">
        <v>213</v>
      </c>
    </row>
    <row r="18" spans="1:7">
      <c r="B18" s="114" t="s">
        <v>17</v>
      </c>
      <c r="C18" s="187">
        <f>SUM(C9:C17)</f>
        <v>4990.3327586708301</v>
      </c>
      <c r="D18" s="192">
        <f>SUM(D9:D17)</f>
        <v>1</v>
      </c>
      <c r="E18" s="211">
        <f>SUM(E9:E17)</f>
        <v>66686.565192477006</v>
      </c>
      <c r="F18" s="194">
        <f>SUM(F9:F17)</f>
        <v>2104656979.0014977</v>
      </c>
    </row>
    <row r="19" spans="1:7">
      <c r="A19" s="25"/>
      <c r="B19" s="39"/>
      <c r="C19" s="188"/>
      <c r="D19" s="39"/>
      <c r="E19" s="39"/>
      <c r="F19" s="39"/>
    </row>
    <row r="20" spans="1:7" ht="14">
      <c r="A20" s="25"/>
      <c r="B20" s="29" t="s">
        <v>232</v>
      </c>
      <c r="C20" s="189"/>
      <c r="D20" s="205"/>
      <c r="E20" s="190"/>
      <c r="F20" s="190"/>
    </row>
    <row r="21" spans="1:7">
      <c r="C21" s="203"/>
      <c r="D21" s="206"/>
      <c r="E21" s="203"/>
      <c r="F21" s="207"/>
      <c r="G21" s="204"/>
    </row>
    <row r="22" spans="1:7">
      <c r="C22" s="191"/>
      <c r="D22" s="190"/>
      <c r="E22" s="191"/>
      <c r="F22" s="190"/>
    </row>
    <row r="23" spans="1:7">
      <c r="C23" s="190"/>
      <c r="D23" s="190"/>
      <c r="E23" s="205"/>
      <c r="F23" s="190"/>
    </row>
    <row r="34" spans="4:4">
      <c r="D34" s="12" t="s">
        <v>226</v>
      </c>
    </row>
  </sheetData>
  <hyperlinks>
    <hyperlink ref="B20" location="Introduction!A1" display="Return to information tab" xr:uid="{9493079E-737E-4BAD-AE17-5BDACB1FE507}"/>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2FA2D-5CE9-4621-8CE0-64EAF95E9299}">
  <sheetPr>
    <tabColor rgb="FF51C1B5"/>
    <pageSetUpPr autoPageBreaks="0"/>
  </sheetPr>
  <dimension ref="A4:I25"/>
  <sheetViews>
    <sheetView showGridLines="0" workbookViewId="0"/>
  </sheetViews>
  <sheetFormatPr defaultColWidth="9.1796875" defaultRowHeight="13.5"/>
  <cols>
    <col min="1" max="1" width="2.453125" style="12" customWidth="1"/>
    <col min="2" max="2" width="21.453125" style="12" customWidth="1"/>
    <col min="3" max="4" width="12.81640625" style="12" customWidth="1"/>
    <col min="5" max="5" width="18.1796875" style="12" bestFit="1" customWidth="1"/>
    <col min="6" max="6" width="17.453125" style="12" bestFit="1" customWidth="1"/>
    <col min="7" max="7" width="17.81640625" style="12" customWidth="1"/>
    <col min="8" max="8" width="18" style="12" bestFit="1" customWidth="1"/>
    <col min="9" max="16384" width="9.1796875" style="12"/>
  </cols>
  <sheetData>
    <row r="4" spans="1:9">
      <c r="A4" s="5"/>
    </row>
    <row r="5" spans="1:9" ht="15">
      <c r="B5" s="46" t="s">
        <v>414</v>
      </c>
    </row>
    <row r="7" spans="1:9" ht="39.65" customHeight="1">
      <c r="B7" s="139" t="s">
        <v>411</v>
      </c>
      <c r="C7" s="138" t="s">
        <v>233</v>
      </c>
      <c r="D7" s="138" t="s">
        <v>253</v>
      </c>
      <c r="E7" s="138" t="s">
        <v>254</v>
      </c>
      <c r="F7" s="138" t="s">
        <v>246</v>
      </c>
      <c r="G7" s="138" t="s">
        <v>255</v>
      </c>
      <c r="H7" s="138" t="s">
        <v>247</v>
      </c>
      <c r="I7"/>
    </row>
    <row r="8" spans="1:9" ht="14.5">
      <c r="B8" s="115" t="s">
        <v>410</v>
      </c>
      <c r="C8" s="159">
        <v>168</v>
      </c>
      <c r="D8" s="159">
        <v>50</v>
      </c>
      <c r="E8" s="159">
        <v>118</v>
      </c>
      <c r="F8" s="153">
        <f>E8/C8</f>
        <v>0.70238095238095233</v>
      </c>
      <c r="G8" s="159">
        <v>88</v>
      </c>
      <c r="H8" s="153">
        <f>G8/C8</f>
        <v>0.52380952380952384</v>
      </c>
      <c r="I8"/>
    </row>
    <row r="9" spans="1:9" ht="14.5">
      <c r="B9" s="115" t="s">
        <v>409</v>
      </c>
      <c r="C9" s="152">
        <v>168</v>
      </c>
      <c r="D9" s="152">
        <v>70</v>
      </c>
      <c r="E9" s="152">
        <v>98</v>
      </c>
      <c r="F9" s="153">
        <f>E9/C9</f>
        <v>0.58333333333333337</v>
      </c>
      <c r="G9" s="152">
        <v>59</v>
      </c>
      <c r="H9" s="153">
        <f>G9/C9</f>
        <v>0.35119047619047616</v>
      </c>
      <c r="I9"/>
    </row>
    <row r="10" spans="1:9" ht="14.5">
      <c r="B10" s="70"/>
      <c r="C10"/>
      <c r="D10"/>
      <c r="E10"/>
      <c r="F10"/>
      <c r="G10"/>
      <c r="H10"/>
      <c r="I10"/>
    </row>
    <row r="11" spans="1:9" ht="14.5">
      <c r="B11" s="25"/>
      <c r="C11"/>
      <c r="D11"/>
      <c r="E11"/>
      <c r="F11"/>
      <c r="G11"/>
      <c r="H11"/>
    </row>
    <row r="12" spans="1:9" ht="14.5">
      <c r="B12" s="29" t="s">
        <v>232</v>
      </c>
      <c r="C12"/>
      <c r="D12"/>
      <c r="E12"/>
      <c r="F12"/>
      <c r="G12"/>
      <c r="H12"/>
    </row>
    <row r="13" spans="1:9" ht="14.5">
      <c r="B13" s="65"/>
      <c r="C13"/>
      <c r="D13"/>
      <c r="E13"/>
      <c r="F13"/>
      <c r="G13"/>
      <c r="H13"/>
    </row>
    <row r="14" spans="1:9" ht="14.5">
      <c r="B14" s="65"/>
      <c r="C14"/>
      <c r="D14"/>
      <c r="E14"/>
      <c r="F14"/>
      <c r="G14"/>
      <c r="H14"/>
    </row>
    <row r="15" spans="1:9" ht="14.5">
      <c r="B15" s="25"/>
      <c r="C15"/>
      <c r="D15"/>
      <c r="E15"/>
      <c r="F15"/>
      <c r="G15"/>
      <c r="H15"/>
    </row>
    <row r="16" spans="1:9" ht="14.5">
      <c r="B16" s="65"/>
      <c r="C16"/>
      <c r="D16"/>
      <c r="E16"/>
      <c r="F16" s="18"/>
      <c r="G16"/>
      <c r="H16"/>
    </row>
    <row r="17" spans="2:8" ht="14.5">
      <c r="B17" s="65"/>
      <c r="C17"/>
      <c r="D17"/>
      <c r="E17"/>
      <c r="F17"/>
      <c r="G17"/>
      <c r="H17"/>
    </row>
    <row r="25" spans="2:8" ht="14">
      <c r="B25" s="48"/>
    </row>
  </sheetData>
  <hyperlinks>
    <hyperlink ref="B12" location="Introduction!A1" display="Return to information tab" xr:uid="{7D7C5BE8-8ADB-4FD5-B9B0-1404B126106E}"/>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7D1615-168B-4349-9236-E3EB301BED48}">
  <sheetPr>
    <tabColor rgb="FF51C1B5"/>
    <pageSetUpPr autoPageBreaks="0"/>
  </sheetPr>
  <dimension ref="A4:I24"/>
  <sheetViews>
    <sheetView workbookViewId="0"/>
  </sheetViews>
  <sheetFormatPr defaultColWidth="9.1796875" defaultRowHeight="13.5"/>
  <cols>
    <col min="1" max="1" width="2.26953125" style="125" customWidth="1"/>
    <col min="2" max="2" width="21.453125" style="125" customWidth="1"/>
    <col min="3" max="4" width="12.81640625" style="125" customWidth="1"/>
    <col min="5" max="5" width="18.1796875" style="125" bestFit="1" customWidth="1"/>
    <col min="6" max="6" width="17.453125" style="125" bestFit="1" customWidth="1"/>
    <col min="7" max="7" width="17.81640625" style="125" customWidth="1"/>
    <col min="8" max="8" width="18" style="125" bestFit="1" customWidth="1"/>
    <col min="9" max="16384" width="9.1796875" style="125"/>
  </cols>
  <sheetData>
    <row r="4" spans="1:9">
      <c r="A4" s="124"/>
    </row>
    <row r="5" spans="1:9" ht="15">
      <c r="B5" s="126" t="s">
        <v>415</v>
      </c>
      <c r="C5" s="69"/>
      <c r="D5" s="69"/>
      <c r="E5" s="69"/>
      <c r="F5" s="69"/>
      <c r="G5" s="69"/>
      <c r="H5" s="69"/>
      <c r="I5" s="69"/>
    </row>
    <row r="6" spans="1:9">
      <c r="B6" s="127"/>
    </row>
    <row r="7" spans="1:9" ht="38.15" customHeight="1">
      <c r="B7" s="139" t="s">
        <v>411</v>
      </c>
      <c r="C7" s="138" t="s">
        <v>233</v>
      </c>
      <c r="D7" s="138" t="s">
        <v>253</v>
      </c>
      <c r="E7" s="138" t="s">
        <v>254</v>
      </c>
      <c r="F7" s="138" t="s">
        <v>246</v>
      </c>
      <c r="G7" s="138" t="s">
        <v>255</v>
      </c>
      <c r="H7" s="138" t="s">
        <v>247</v>
      </c>
    </row>
    <row r="8" spans="1:9" ht="16" customHeight="1">
      <c r="B8" s="154" t="s">
        <v>410</v>
      </c>
      <c r="C8" s="160">
        <v>246</v>
      </c>
      <c r="D8" s="160">
        <v>86</v>
      </c>
      <c r="E8" s="160">
        <v>160</v>
      </c>
      <c r="F8" s="153">
        <f>E8/C8</f>
        <v>0.65040650406504064</v>
      </c>
      <c r="G8" s="160">
        <v>93</v>
      </c>
      <c r="H8" s="153">
        <f>G8/C8</f>
        <v>0.37804878048780488</v>
      </c>
    </row>
    <row r="9" spans="1:9" ht="15.65" customHeight="1">
      <c r="B9" s="154" t="s">
        <v>409</v>
      </c>
      <c r="C9" s="152">
        <v>325</v>
      </c>
      <c r="D9" s="152">
        <v>109</v>
      </c>
      <c r="E9" s="152">
        <v>216</v>
      </c>
      <c r="F9" s="153">
        <f>E9/C9</f>
        <v>0.66461538461538461</v>
      </c>
      <c r="G9" s="152">
        <v>115</v>
      </c>
      <c r="H9" s="153">
        <f>G9/C9</f>
        <v>0.35384615384615387</v>
      </c>
    </row>
    <row r="10" spans="1:9" ht="14.5">
      <c r="B10" s="128"/>
      <c r="C10" s="69"/>
      <c r="D10" s="69"/>
      <c r="E10" s="69"/>
      <c r="F10" s="69"/>
      <c r="G10" s="69"/>
      <c r="H10" s="69"/>
    </row>
    <row r="11" spans="1:9" ht="14.5">
      <c r="B11" s="129"/>
      <c r="C11" s="69"/>
      <c r="D11" s="69"/>
      <c r="E11" s="69"/>
      <c r="F11" s="69"/>
      <c r="G11" s="69"/>
      <c r="H11" s="69"/>
    </row>
    <row r="12" spans="1:9" ht="14.5">
      <c r="B12" s="130" t="s">
        <v>232</v>
      </c>
      <c r="C12" s="69"/>
      <c r="D12" s="69"/>
      <c r="E12" s="69"/>
      <c r="F12" s="254"/>
      <c r="G12" s="69"/>
      <c r="H12" s="254"/>
    </row>
    <row r="13" spans="1:9" ht="14.5">
      <c r="B13" s="129"/>
      <c r="C13" s="69"/>
      <c r="D13" s="69"/>
      <c r="E13" s="69"/>
      <c r="F13" s="69"/>
      <c r="G13" s="69"/>
      <c r="H13" s="69"/>
    </row>
    <row r="14" spans="1:9" ht="14.5">
      <c r="B14" s="128"/>
      <c r="C14" s="69"/>
      <c r="D14" s="69"/>
      <c r="E14" s="69"/>
      <c r="F14" s="69"/>
      <c r="G14" s="69"/>
      <c r="H14" s="69"/>
    </row>
    <row r="15" spans="1:9" ht="14.5">
      <c r="B15" s="129"/>
      <c r="C15" s="69"/>
      <c r="D15" s="69"/>
      <c r="E15" s="69"/>
      <c r="F15" s="69"/>
      <c r="G15" s="69"/>
      <c r="H15" s="69"/>
    </row>
    <row r="16" spans="1:9" ht="14.5">
      <c r="B16" s="129"/>
      <c r="C16" s="69"/>
      <c r="D16" s="69"/>
      <c r="E16" s="69"/>
      <c r="F16" s="69"/>
      <c r="G16" s="69"/>
      <c r="H16" s="69"/>
    </row>
    <row r="24" spans="2:2" ht="14">
      <c r="B24" s="131"/>
    </row>
  </sheetData>
  <hyperlinks>
    <hyperlink ref="B12" location="Introduction!A1" display="Return to information tab" xr:uid="{092A7F34-B964-4278-9464-C5C2489833C3}"/>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DD44A-27BF-4210-9B38-9DA5118F662D}">
  <sheetPr>
    <tabColor rgb="FF51C1B5"/>
    <pageSetUpPr autoPageBreaks="0"/>
  </sheetPr>
  <dimension ref="B1:I39"/>
  <sheetViews>
    <sheetView showGridLines="0" workbookViewId="0"/>
  </sheetViews>
  <sheetFormatPr defaultRowHeight="14.5"/>
  <cols>
    <col min="1" max="1" width="2.453125" customWidth="1"/>
    <col min="2" max="2" width="39" customWidth="1"/>
    <col min="3" max="3" width="23.81640625" customWidth="1"/>
    <col min="4" max="4" width="20.54296875" customWidth="1"/>
    <col min="16" max="16" width="45.54296875" customWidth="1"/>
    <col min="17" max="17" width="30.54296875" customWidth="1"/>
    <col min="18" max="18" width="32.1796875" customWidth="1"/>
  </cols>
  <sheetData>
    <row r="1" spans="2:9" s="7" customFormat="1"/>
    <row r="2" spans="2:9" s="7" customFormat="1"/>
    <row r="3" spans="2:9" s="7" customFormat="1"/>
    <row r="5" spans="2:9" ht="15">
      <c r="B5" s="46" t="s">
        <v>416</v>
      </c>
    </row>
    <row r="6" spans="2:9" s="7" customFormat="1" ht="15">
      <c r="B6" s="46"/>
      <c r="I6"/>
    </row>
    <row r="7" spans="2:9">
      <c r="B7" s="208" t="s">
        <v>386</v>
      </c>
    </row>
    <row r="8" spans="2:9">
      <c r="B8" s="208" t="s">
        <v>387</v>
      </c>
    </row>
    <row r="9" spans="2:9">
      <c r="B9" s="208" t="s">
        <v>388</v>
      </c>
    </row>
    <row r="10" spans="2:9">
      <c r="B10" s="25"/>
    </row>
    <row r="11" spans="2:9">
      <c r="B11" s="25"/>
    </row>
    <row r="12" spans="2:9">
      <c r="B12" s="256"/>
    </row>
    <row r="13" spans="2:9">
      <c r="B13" s="25"/>
    </row>
    <row r="25" spans="2:7" ht="15">
      <c r="B25" s="46"/>
      <c r="G25" s="294"/>
    </row>
    <row r="27" spans="2:7">
      <c r="B27" s="7" t="s">
        <v>226</v>
      </c>
      <c r="C27" s="7"/>
      <c r="D27" s="7"/>
    </row>
    <row r="28" spans="2:7" ht="27">
      <c r="B28" s="139" t="s">
        <v>219</v>
      </c>
      <c r="C28" s="138" t="s">
        <v>328</v>
      </c>
      <c r="D28" s="138" t="s">
        <v>215</v>
      </c>
    </row>
    <row r="29" spans="2:7" ht="27">
      <c r="B29" s="115" t="s">
        <v>235</v>
      </c>
      <c r="C29" s="168">
        <v>89</v>
      </c>
      <c r="D29" s="169">
        <f>C29/C35</f>
        <v>0.33840304182509506</v>
      </c>
    </row>
    <row r="30" spans="2:7">
      <c r="B30" s="115" t="s">
        <v>216</v>
      </c>
      <c r="C30" s="168">
        <v>33</v>
      </c>
      <c r="D30" s="169">
        <f>C30/C35</f>
        <v>0.12547528517110265</v>
      </c>
    </row>
    <row r="31" spans="2:7" ht="27">
      <c r="B31" s="115" t="s">
        <v>217</v>
      </c>
      <c r="C31" s="168">
        <v>30</v>
      </c>
      <c r="D31" s="169">
        <f>C31/C35</f>
        <v>0.11406844106463879</v>
      </c>
    </row>
    <row r="32" spans="2:7" ht="40.5">
      <c r="B32" s="115" t="s">
        <v>368</v>
      </c>
      <c r="C32" s="168">
        <v>20</v>
      </c>
      <c r="D32" s="169">
        <f>C32/C35</f>
        <v>7.6045627376425853E-2</v>
      </c>
    </row>
    <row r="33" spans="2:4">
      <c r="B33" s="115" t="s">
        <v>367</v>
      </c>
      <c r="C33" s="168">
        <v>16</v>
      </c>
      <c r="D33" s="169">
        <f>C33/C35</f>
        <v>6.0836501901140684E-2</v>
      </c>
    </row>
    <row r="34" spans="2:4">
      <c r="B34" s="115" t="s">
        <v>234</v>
      </c>
      <c r="C34" s="168">
        <v>75</v>
      </c>
      <c r="D34" s="169">
        <f>(C34/C35)</f>
        <v>0.28517110266159695</v>
      </c>
    </row>
    <row r="35" spans="2:4">
      <c r="B35" s="115" t="s">
        <v>339</v>
      </c>
      <c r="C35" s="170">
        <f>SUM(C29:C34)</f>
        <v>263</v>
      </c>
      <c r="D35" s="171">
        <f>SUM(D29:D34)</f>
        <v>0.99999999999999989</v>
      </c>
    </row>
    <row r="37" spans="2:4" s="7" customFormat="1">
      <c r="B37" s="121" t="s">
        <v>338</v>
      </c>
    </row>
    <row r="38" spans="2:4" s="7" customFormat="1"/>
    <row r="39" spans="2:4">
      <c r="B39" s="29" t="s">
        <v>232</v>
      </c>
    </row>
  </sheetData>
  <hyperlinks>
    <hyperlink ref="B39" location="Introduction!A1" display="Return to information tab" xr:uid="{4161B855-70B7-429B-A0FA-E2A2411577B4}"/>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2AB4A8-440F-4688-8EE3-7EAAA1625695}">
  <sheetPr>
    <tabColor rgb="FFCC3399"/>
    <pageSetUpPr autoPageBreaks="0"/>
  </sheetPr>
  <dimension ref="B5:E25"/>
  <sheetViews>
    <sheetView workbookViewId="0"/>
  </sheetViews>
  <sheetFormatPr defaultColWidth="9.1796875" defaultRowHeight="14.5"/>
  <cols>
    <col min="1" max="1" width="2.26953125" style="69" customWidth="1"/>
    <col min="2" max="2" width="27.1796875" style="69" customWidth="1"/>
    <col min="3" max="3" width="36.7265625" style="69" customWidth="1"/>
    <col min="4" max="16384" width="9.1796875" style="69"/>
  </cols>
  <sheetData>
    <row r="5" spans="2:5" ht="15.5">
      <c r="B5" s="135" t="s">
        <v>319</v>
      </c>
    </row>
    <row r="7" spans="2:5">
      <c r="B7" s="161" t="s">
        <v>320</v>
      </c>
    </row>
    <row r="10" spans="2:5">
      <c r="B10" s="136" t="s">
        <v>321</v>
      </c>
      <c r="C10" s="136" t="s">
        <v>322</v>
      </c>
    </row>
    <row r="11" spans="2:5">
      <c r="B11" s="133" t="s">
        <v>296</v>
      </c>
      <c r="C11" s="134" t="s">
        <v>426</v>
      </c>
      <c r="E11" s="292"/>
    </row>
    <row r="12" spans="2:5">
      <c r="B12" s="133" t="s">
        <v>297</v>
      </c>
      <c r="C12" s="134" t="s">
        <v>318</v>
      </c>
    </row>
    <row r="13" spans="2:5">
      <c r="B13" s="133" t="s">
        <v>298</v>
      </c>
      <c r="C13" s="134" t="s">
        <v>317</v>
      </c>
    </row>
    <row r="14" spans="2:5">
      <c r="B14" s="133" t="s">
        <v>299</v>
      </c>
      <c r="C14" s="134" t="s">
        <v>316</v>
      </c>
    </row>
    <row r="15" spans="2:5">
      <c r="B15" s="133" t="s">
        <v>300</v>
      </c>
      <c r="C15" s="134" t="s">
        <v>315</v>
      </c>
    </row>
    <row r="16" spans="2:5">
      <c r="B16" s="133" t="s">
        <v>301</v>
      </c>
      <c r="C16" s="134" t="s">
        <v>314</v>
      </c>
    </row>
    <row r="17" spans="2:3">
      <c r="B17" s="133" t="s">
        <v>302</v>
      </c>
      <c r="C17" s="134" t="s">
        <v>313</v>
      </c>
    </row>
    <row r="18" spans="2:3">
      <c r="B18" s="133" t="s">
        <v>303</v>
      </c>
      <c r="C18" s="134" t="s">
        <v>312</v>
      </c>
    </row>
    <row r="19" spans="2:3">
      <c r="B19" s="133" t="s">
        <v>304</v>
      </c>
      <c r="C19" s="134" t="s">
        <v>311</v>
      </c>
    </row>
    <row r="20" spans="2:3">
      <c r="B20" s="133" t="s">
        <v>305</v>
      </c>
      <c r="C20" s="134" t="s">
        <v>310</v>
      </c>
    </row>
    <row r="21" spans="2:3">
      <c r="B21" s="133" t="s">
        <v>306</v>
      </c>
      <c r="C21" s="134" t="s">
        <v>309</v>
      </c>
    </row>
    <row r="22" spans="2:3">
      <c r="B22" s="133" t="s">
        <v>307</v>
      </c>
      <c r="C22" s="134" t="s">
        <v>308</v>
      </c>
    </row>
    <row r="25" spans="2:3">
      <c r="B25" s="130" t="s">
        <v>232</v>
      </c>
    </row>
  </sheetData>
  <hyperlinks>
    <hyperlink ref="B25" location="Introduction!A1" display="Return to information tab" xr:uid="{911049B8-D593-4BA1-AC49-8FEB66FAF418}"/>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5384F-FE4C-4607-8583-11FC9808C125}">
  <sheetPr>
    <tabColor rgb="FF51C1B5"/>
    <pageSetUpPr autoPageBreaks="0"/>
  </sheetPr>
  <dimension ref="B1:G17"/>
  <sheetViews>
    <sheetView showGridLines="0" workbookViewId="0"/>
  </sheetViews>
  <sheetFormatPr defaultRowHeight="14.5"/>
  <cols>
    <col min="1" max="1" width="2.453125" customWidth="1"/>
    <col min="2" max="2" width="28.7265625" customWidth="1"/>
    <col min="3" max="3" width="17.26953125" customWidth="1"/>
    <col min="4" max="4" width="16.7265625" customWidth="1"/>
    <col min="5" max="5" width="20.81640625" customWidth="1"/>
  </cols>
  <sheetData>
    <row r="1" spans="2:7" s="7" customFormat="1"/>
    <row r="2" spans="2:7" s="7" customFormat="1"/>
    <row r="3" spans="2:7" s="7" customFormat="1"/>
    <row r="5" spans="2:7" ht="15">
      <c r="B5" s="46" t="s">
        <v>419</v>
      </c>
    </row>
    <row r="7" spans="2:7" ht="40.5">
      <c r="B7" s="139" t="s">
        <v>18</v>
      </c>
      <c r="C7" s="138" t="s">
        <v>19</v>
      </c>
      <c r="D7" s="138" t="s">
        <v>331</v>
      </c>
      <c r="E7" s="138" t="s">
        <v>332</v>
      </c>
    </row>
    <row r="8" spans="2:7" ht="18" customHeight="1">
      <c r="B8" s="155" t="s">
        <v>21</v>
      </c>
      <c r="C8" s="168">
        <v>252</v>
      </c>
      <c r="D8" s="168">
        <v>207</v>
      </c>
      <c r="E8" s="296">
        <v>2700040.37</v>
      </c>
    </row>
    <row r="9" spans="2:7" ht="17.149999999999999" customHeight="1">
      <c r="B9" s="115" t="s">
        <v>20</v>
      </c>
      <c r="C9" s="168">
        <v>435</v>
      </c>
      <c r="D9" s="168">
        <v>12</v>
      </c>
      <c r="E9" s="296">
        <v>147761.44</v>
      </c>
    </row>
    <row r="10" spans="2:7" ht="27">
      <c r="B10" s="115" t="s">
        <v>330</v>
      </c>
      <c r="C10" s="168">
        <v>9</v>
      </c>
      <c r="D10" s="168">
        <v>0</v>
      </c>
      <c r="E10" s="175">
        <v>0</v>
      </c>
    </row>
    <row r="11" spans="2:7" ht="18.649999999999999" customHeight="1">
      <c r="B11" s="115" t="s">
        <v>17</v>
      </c>
      <c r="C11" s="170">
        <f>SUM(C8:C10)</f>
        <v>696</v>
      </c>
      <c r="D11" s="170">
        <f>SUM(D8:D10)</f>
        <v>219</v>
      </c>
      <c r="E11" s="297">
        <f>SUM(E8:E10)</f>
        <v>2847801.81</v>
      </c>
      <c r="G11" s="294"/>
    </row>
    <row r="13" spans="2:7">
      <c r="B13" s="121" t="s">
        <v>340</v>
      </c>
    </row>
    <row r="15" spans="2:7">
      <c r="B15" s="29" t="s">
        <v>232</v>
      </c>
      <c r="E15" s="197"/>
    </row>
    <row r="17" spans="5:5">
      <c r="E17" s="260"/>
    </row>
  </sheetData>
  <hyperlinks>
    <hyperlink ref="B15" location="Introduction!A1" display="Return to information tab" xr:uid="{01553089-9DD8-407C-A6F9-52D379149E73}"/>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E27C5-2B60-407D-8672-8DAFF5C2BEF0}">
  <sheetPr>
    <tabColor rgb="FF51C1B5"/>
    <pageSetUpPr autoPageBreaks="0"/>
  </sheetPr>
  <dimension ref="B5:G14"/>
  <sheetViews>
    <sheetView workbookViewId="0"/>
  </sheetViews>
  <sheetFormatPr defaultColWidth="8.7265625" defaultRowHeight="14.5"/>
  <cols>
    <col min="1" max="1" width="2.7265625" style="69" customWidth="1"/>
    <col min="2" max="2" width="46.81640625" style="69" customWidth="1"/>
    <col min="3" max="3" width="22.7265625" style="69" customWidth="1"/>
    <col min="4" max="4" width="23.453125" style="69" customWidth="1"/>
    <col min="5" max="5" width="22.1796875" style="69" customWidth="1"/>
    <col min="6" max="6" width="23.81640625" style="69" customWidth="1"/>
    <col min="7" max="7" width="16" style="69" bestFit="1" customWidth="1"/>
    <col min="8" max="16384" width="8.7265625" style="69"/>
  </cols>
  <sheetData>
    <row r="5" spans="2:7" ht="15">
      <c r="B5" s="46" t="s">
        <v>418</v>
      </c>
    </row>
    <row r="7" spans="2:7">
      <c r="B7" s="243" t="s">
        <v>344</v>
      </c>
      <c r="C7" s="244" t="s">
        <v>410</v>
      </c>
    </row>
    <row r="8" spans="2:7">
      <c r="B8" s="250" t="s">
        <v>337</v>
      </c>
      <c r="C8" s="219">
        <v>1287964.78</v>
      </c>
    </row>
    <row r="9" spans="2:7">
      <c r="B9" s="250" t="s">
        <v>334</v>
      </c>
      <c r="C9" s="219">
        <v>73575.03</v>
      </c>
    </row>
    <row r="10" spans="2:7">
      <c r="B10" s="250" t="s">
        <v>335</v>
      </c>
      <c r="C10" s="219">
        <v>8306.52</v>
      </c>
      <c r="D10" s="249"/>
      <c r="E10" s="249"/>
      <c r="F10" s="249"/>
      <c r="G10" s="249"/>
    </row>
    <row r="11" spans="2:7" ht="14.5" customHeight="1">
      <c r="B11" s="250" t="s">
        <v>336</v>
      </c>
      <c r="C11" s="219">
        <v>53649.04</v>
      </c>
      <c r="D11" s="249"/>
      <c r="E11" s="249"/>
      <c r="F11" s="249"/>
      <c r="G11" s="249"/>
    </row>
    <row r="12" spans="2:7">
      <c r="B12" s="250" t="s">
        <v>17</v>
      </c>
      <c r="C12" s="334">
        <f>SUM(C8:C11)</f>
        <v>1423495.37</v>
      </c>
      <c r="D12" s="249"/>
      <c r="E12" s="249"/>
      <c r="F12" s="249"/>
      <c r="G12" s="249"/>
    </row>
    <row r="14" spans="2:7">
      <c r="B14" s="29" t="s">
        <v>232</v>
      </c>
    </row>
  </sheetData>
  <hyperlinks>
    <hyperlink ref="B14" location="Introduction!A1" display="Return to information tab" xr:uid="{FD9C6634-7816-456A-9190-C8B359DED008}"/>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74631-148F-498C-80B5-F9759116C76F}">
  <sheetPr>
    <tabColor rgb="FFE86E1E"/>
    <pageSetUpPr autoPageBreaks="0"/>
  </sheetPr>
  <dimension ref="B1:D20"/>
  <sheetViews>
    <sheetView showGridLines="0" workbookViewId="0"/>
  </sheetViews>
  <sheetFormatPr defaultRowHeight="14.5"/>
  <cols>
    <col min="1" max="1" width="2.453125" customWidth="1"/>
    <col min="2" max="2" width="52.26953125" customWidth="1"/>
    <col min="3" max="3" width="20.6328125" customWidth="1"/>
    <col min="4" max="4" width="20.453125" customWidth="1"/>
  </cols>
  <sheetData>
    <row r="1" spans="2:4" s="7" customFormat="1"/>
    <row r="2" spans="2:4" s="7" customFormat="1"/>
    <row r="3" spans="2:4" s="7" customFormat="1"/>
    <row r="5" spans="2:4" ht="15">
      <c r="B5" s="9" t="s">
        <v>292</v>
      </c>
    </row>
    <row r="7" spans="2:4">
      <c r="B7" s="157" t="s">
        <v>329</v>
      </c>
      <c r="C7" s="151" t="s">
        <v>410</v>
      </c>
      <c r="D7" s="151" t="s">
        <v>409</v>
      </c>
    </row>
    <row r="8" spans="2:4">
      <c r="B8" s="156" t="s">
        <v>438</v>
      </c>
      <c r="C8" s="231">
        <v>739</v>
      </c>
      <c r="D8" s="117">
        <v>1536</v>
      </c>
    </row>
    <row r="9" spans="2:4">
      <c r="B9" s="156" t="s">
        <v>22</v>
      </c>
      <c r="C9" s="232">
        <v>0.48579161028416779</v>
      </c>
      <c r="D9" s="116">
        <v>0.478515625</v>
      </c>
    </row>
    <row r="10" spans="2:4">
      <c r="B10" s="156" t="s">
        <v>23</v>
      </c>
      <c r="C10" s="335">
        <v>81770</v>
      </c>
      <c r="D10" s="117">
        <v>76054</v>
      </c>
    </row>
    <row r="11" spans="2:4">
      <c r="B11" s="156" t="s">
        <v>24</v>
      </c>
      <c r="C11" s="232">
        <v>0.98013941543353311</v>
      </c>
      <c r="D11" s="116">
        <v>0.96899999999999997</v>
      </c>
    </row>
    <row r="12" spans="2:4" s="7" customFormat="1">
      <c r="B12" s="156" t="s">
        <v>347</v>
      </c>
      <c r="C12" s="252">
        <v>2106</v>
      </c>
      <c r="D12" s="253">
        <v>2471</v>
      </c>
    </row>
    <row r="13" spans="2:4" s="7" customFormat="1">
      <c r="B13" s="156" t="s">
        <v>348</v>
      </c>
      <c r="C13" s="232">
        <v>0.96058879392212726</v>
      </c>
      <c r="D13" s="116">
        <v>0.94</v>
      </c>
    </row>
    <row r="14" spans="2:4">
      <c r="B14" s="156" t="s">
        <v>25</v>
      </c>
      <c r="C14" s="335">
        <v>4691</v>
      </c>
      <c r="D14" s="117">
        <v>4249</v>
      </c>
    </row>
    <row r="15" spans="2:4">
      <c r="B15" s="156" t="s">
        <v>26</v>
      </c>
      <c r="C15" s="233">
        <v>0.99497276916631761</v>
      </c>
      <c r="D15" s="116">
        <v>0.98726262158406675</v>
      </c>
    </row>
    <row r="16" spans="2:4">
      <c r="B16" s="156" t="s">
        <v>27</v>
      </c>
      <c r="C16" s="335">
        <v>15423</v>
      </c>
      <c r="D16" s="117">
        <v>15262</v>
      </c>
    </row>
    <row r="17" spans="2:4">
      <c r="B17" s="156" t="s">
        <v>28</v>
      </c>
      <c r="C17" s="233">
        <v>3.2419114309797055E-2</v>
      </c>
      <c r="D17" s="116">
        <v>3.2957672651028697E-2</v>
      </c>
    </row>
    <row r="18" spans="2:4" s="7" customFormat="1">
      <c r="B18" s="238"/>
      <c r="C18" s="239"/>
      <c r="D18" s="240"/>
    </row>
    <row r="19" spans="2:4" s="7" customFormat="1">
      <c r="B19" s="290"/>
    </row>
    <row r="20" spans="2:4">
      <c r="B20" s="29" t="s">
        <v>232</v>
      </c>
      <c r="C20" s="294"/>
    </row>
  </sheetData>
  <hyperlinks>
    <hyperlink ref="B20" location="Introduction!A1" display="Return to information tab" xr:uid="{F8BFFA15-08B6-4A94-8AA3-9D8A1C8F52EA}"/>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A1E39-BE58-42BE-A221-6312B7405E9C}">
  <sheetPr>
    <tabColor rgb="FF9E712A"/>
    <pageSetUpPr autoPageBreaks="0"/>
  </sheetPr>
  <dimension ref="B5:L25"/>
  <sheetViews>
    <sheetView workbookViewId="0"/>
  </sheetViews>
  <sheetFormatPr defaultColWidth="8.7265625" defaultRowHeight="14.5"/>
  <cols>
    <col min="1" max="1" width="3.26953125" style="69" customWidth="1"/>
    <col min="2" max="2" width="29.1796875" style="69" customWidth="1"/>
    <col min="3" max="3" width="16.81640625" style="69" customWidth="1"/>
    <col min="4" max="4" width="13.1796875" style="69" customWidth="1"/>
    <col min="5" max="5" width="8.81640625" style="69" customWidth="1"/>
    <col min="6" max="6" width="9.7265625" style="69" customWidth="1"/>
    <col min="7" max="7" width="11.453125" style="69" customWidth="1"/>
    <col min="8" max="8" width="8.7265625" style="69" customWidth="1"/>
    <col min="9" max="9" width="13.81640625" style="69" customWidth="1"/>
    <col min="10" max="10" width="15.54296875" style="69" customWidth="1"/>
    <col min="11" max="11" width="10.7265625" style="69" customWidth="1"/>
    <col min="12" max="12" width="12" style="69" customWidth="1"/>
    <col min="13" max="16384" width="8.7265625" style="69"/>
  </cols>
  <sheetData>
    <row r="5" spans="2:12" ht="15">
      <c r="B5" s="9" t="s">
        <v>293</v>
      </c>
      <c r="C5" s="9"/>
      <c r="D5" s="9"/>
    </row>
    <row r="7" spans="2:12" ht="39.65" customHeight="1">
      <c r="B7" s="137" t="s">
        <v>262</v>
      </c>
      <c r="C7" s="138" t="s">
        <v>1</v>
      </c>
      <c r="D7" s="138" t="s">
        <v>250</v>
      </c>
      <c r="E7" s="138" t="s">
        <v>251</v>
      </c>
      <c r="F7" s="138" t="s">
        <v>3</v>
      </c>
      <c r="G7" s="138" t="s">
        <v>5</v>
      </c>
      <c r="H7" s="138" t="s">
        <v>252</v>
      </c>
      <c r="I7" s="138" t="s">
        <v>214</v>
      </c>
      <c r="J7" s="138" t="s">
        <v>7</v>
      </c>
      <c r="K7" s="138" t="s">
        <v>8</v>
      </c>
      <c r="L7" s="138" t="s">
        <v>17</v>
      </c>
    </row>
    <row r="8" spans="2:12">
      <c r="B8" s="118" t="s">
        <v>272</v>
      </c>
      <c r="C8" s="257">
        <v>2336</v>
      </c>
      <c r="D8" s="257">
        <v>378</v>
      </c>
      <c r="E8" s="257">
        <v>147</v>
      </c>
      <c r="F8" s="257">
        <v>72</v>
      </c>
      <c r="G8" s="257">
        <v>69</v>
      </c>
      <c r="H8" s="257">
        <v>15</v>
      </c>
      <c r="I8" s="257">
        <v>21</v>
      </c>
      <c r="J8" s="287">
        <v>7</v>
      </c>
      <c r="K8" s="288">
        <v>0</v>
      </c>
      <c r="L8" s="230">
        <f>SUM(C8:K8)</f>
        <v>3045</v>
      </c>
    </row>
    <row r="9" spans="2:12">
      <c r="B9" s="118" t="s">
        <v>275</v>
      </c>
      <c r="C9" s="257">
        <v>1780</v>
      </c>
      <c r="D9" s="257">
        <v>407</v>
      </c>
      <c r="E9" s="257">
        <v>49</v>
      </c>
      <c r="F9" s="257">
        <v>137</v>
      </c>
      <c r="G9" s="257">
        <v>31</v>
      </c>
      <c r="H9" s="257">
        <v>16</v>
      </c>
      <c r="I9" s="257">
        <v>12</v>
      </c>
      <c r="J9" s="287">
        <v>23</v>
      </c>
      <c r="K9" s="288">
        <v>0</v>
      </c>
      <c r="L9" s="230">
        <f t="shared" ref="L9:L22" si="0">SUM(C9:K9)</f>
        <v>2455</v>
      </c>
    </row>
    <row r="10" spans="2:12">
      <c r="B10" s="118" t="s">
        <v>276</v>
      </c>
      <c r="C10" s="257">
        <v>1798</v>
      </c>
      <c r="D10" s="257">
        <v>322</v>
      </c>
      <c r="E10" s="257">
        <v>113</v>
      </c>
      <c r="F10" s="257">
        <v>68</v>
      </c>
      <c r="G10" s="257">
        <v>35</v>
      </c>
      <c r="H10" s="257">
        <v>16</v>
      </c>
      <c r="I10" s="257">
        <v>17</v>
      </c>
      <c r="J10" s="287">
        <v>6</v>
      </c>
      <c r="K10" s="289">
        <v>2</v>
      </c>
      <c r="L10" s="230">
        <f t="shared" si="0"/>
        <v>2377</v>
      </c>
    </row>
    <row r="11" spans="2:12">
      <c r="B11" s="118" t="s">
        <v>15</v>
      </c>
      <c r="C11" s="257">
        <v>1763</v>
      </c>
      <c r="D11" s="257">
        <v>143</v>
      </c>
      <c r="E11" s="257">
        <v>58</v>
      </c>
      <c r="F11" s="257">
        <v>69</v>
      </c>
      <c r="G11" s="257">
        <v>38</v>
      </c>
      <c r="H11" s="257">
        <v>10</v>
      </c>
      <c r="I11" s="257">
        <v>1</v>
      </c>
      <c r="J11" s="287">
        <v>18</v>
      </c>
      <c r="K11" s="288">
        <v>0</v>
      </c>
      <c r="L11" s="230">
        <f t="shared" si="0"/>
        <v>2100</v>
      </c>
    </row>
    <row r="12" spans="2:12">
      <c r="B12" s="118" t="s">
        <v>270</v>
      </c>
      <c r="C12" s="257">
        <v>1609</v>
      </c>
      <c r="D12" s="257">
        <v>254</v>
      </c>
      <c r="E12" s="257">
        <v>90</v>
      </c>
      <c r="F12" s="257">
        <v>90</v>
      </c>
      <c r="G12" s="257">
        <v>28</v>
      </c>
      <c r="H12" s="257">
        <v>12</v>
      </c>
      <c r="I12" s="257">
        <v>5</v>
      </c>
      <c r="J12" s="287">
        <v>9</v>
      </c>
      <c r="K12" s="289">
        <v>1</v>
      </c>
      <c r="L12" s="230">
        <f t="shared" si="0"/>
        <v>2098</v>
      </c>
    </row>
    <row r="13" spans="2:12">
      <c r="B13" s="118" t="s">
        <v>263</v>
      </c>
      <c r="C13" s="257">
        <v>1592</v>
      </c>
      <c r="D13" s="257">
        <v>184</v>
      </c>
      <c r="E13" s="257">
        <v>80</v>
      </c>
      <c r="F13" s="257">
        <v>92</v>
      </c>
      <c r="G13" s="257">
        <v>13</v>
      </c>
      <c r="H13" s="257">
        <v>8</v>
      </c>
      <c r="I13" s="257">
        <v>13</v>
      </c>
      <c r="J13" s="287">
        <v>2</v>
      </c>
      <c r="K13" s="288">
        <v>0</v>
      </c>
      <c r="L13" s="230">
        <f t="shared" si="0"/>
        <v>1984</v>
      </c>
    </row>
    <row r="14" spans="2:12">
      <c r="B14" s="118" t="s">
        <v>264</v>
      </c>
      <c r="C14" s="257">
        <v>1160</v>
      </c>
      <c r="D14" s="257">
        <v>248</v>
      </c>
      <c r="E14" s="257">
        <v>118</v>
      </c>
      <c r="F14" s="257">
        <v>62</v>
      </c>
      <c r="G14" s="257">
        <v>27</v>
      </c>
      <c r="H14" s="257">
        <v>17</v>
      </c>
      <c r="I14" s="257">
        <v>15</v>
      </c>
      <c r="J14" s="287">
        <v>6</v>
      </c>
      <c r="K14" s="288">
        <v>0</v>
      </c>
      <c r="L14" s="230">
        <f t="shared" si="0"/>
        <v>1653</v>
      </c>
    </row>
    <row r="15" spans="2:12">
      <c r="B15" s="118" t="s">
        <v>271</v>
      </c>
      <c r="C15" s="257">
        <v>1073</v>
      </c>
      <c r="D15" s="257">
        <v>317</v>
      </c>
      <c r="E15" s="257">
        <v>77</v>
      </c>
      <c r="F15" s="257">
        <v>29</v>
      </c>
      <c r="G15" s="257">
        <v>40</v>
      </c>
      <c r="H15" s="257">
        <v>45</v>
      </c>
      <c r="I15" s="257">
        <v>44</v>
      </c>
      <c r="J15" s="287">
        <v>9</v>
      </c>
      <c r="K15" s="288">
        <v>0</v>
      </c>
      <c r="L15" s="230">
        <f t="shared" si="0"/>
        <v>1634</v>
      </c>
    </row>
    <row r="16" spans="2:12">
      <c r="B16" s="118" t="s">
        <v>273</v>
      </c>
      <c r="C16" s="257">
        <v>1294</v>
      </c>
      <c r="D16" s="257">
        <v>69</v>
      </c>
      <c r="E16" s="257">
        <v>15</v>
      </c>
      <c r="F16" s="257">
        <v>43</v>
      </c>
      <c r="G16" s="257">
        <v>6</v>
      </c>
      <c r="H16" s="257">
        <v>13</v>
      </c>
      <c r="I16" s="257">
        <v>5</v>
      </c>
      <c r="J16" s="287">
        <v>7</v>
      </c>
      <c r="K16" s="288">
        <v>0</v>
      </c>
      <c r="L16" s="230">
        <f t="shared" si="0"/>
        <v>1452</v>
      </c>
    </row>
    <row r="17" spans="2:12">
      <c r="B17" s="118" t="s">
        <v>265</v>
      </c>
      <c r="C17" s="257">
        <v>809</v>
      </c>
      <c r="D17" s="257">
        <v>69</v>
      </c>
      <c r="E17" s="257">
        <v>38</v>
      </c>
      <c r="F17" s="257">
        <v>40</v>
      </c>
      <c r="G17" s="257">
        <v>11</v>
      </c>
      <c r="H17" s="257">
        <v>8</v>
      </c>
      <c r="I17" s="257">
        <v>9</v>
      </c>
      <c r="J17" s="287">
        <v>1</v>
      </c>
      <c r="K17" s="289">
        <v>1</v>
      </c>
      <c r="L17" s="230">
        <f t="shared" si="0"/>
        <v>986</v>
      </c>
    </row>
    <row r="18" spans="2:12">
      <c r="B18" s="118" t="s">
        <v>266</v>
      </c>
      <c r="C18" s="257">
        <v>712</v>
      </c>
      <c r="D18" s="257">
        <v>37</v>
      </c>
      <c r="E18" s="257">
        <v>55</v>
      </c>
      <c r="F18" s="257">
        <v>26</v>
      </c>
      <c r="G18" s="257">
        <v>20</v>
      </c>
      <c r="H18" s="257">
        <v>4</v>
      </c>
      <c r="I18" s="257">
        <v>14</v>
      </c>
      <c r="J18" s="287">
        <v>2</v>
      </c>
      <c r="K18" s="288">
        <v>0</v>
      </c>
      <c r="L18" s="230">
        <f t="shared" si="0"/>
        <v>870</v>
      </c>
    </row>
    <row r="19" spans="2:12">
      <c r="B19" s="118" t="s">
        <v>268</v>
      </c>
      <c r="C19" s="257">
        <v>667</v>
      </c>
      <c r="D19" s="257">
        <v>87</v>
      </c>
      <c r="E19" s="257">
        <v>47</v>
      </c>
      <c r="F19" s="257">
        <v>15</v>
      </c>
      <c r="G19" s="257">
        <v>12</v>
      </c>
      <c r="H19" s="257">
        <v>1</v>
      </c>
      <c r="I19" s="257">
        <v>6</v>
      </c>
      <c r="J19" s="287">
        <v>2</v>
      </c>
      <c r="K19" s="289">
        <v>2</v>
      </c>
      <c r="L19" s="230">
        <f t="shared" si="0"/>
        <v>839</v>
      </c>
    </row>
    <row r="20" spans="2:12">
      <c r="B20" s="118" t="s">
        <v>269</v>
      </c>
      <c r="C20" s="257">
        <v>513</v>
      </c>
      <c r="D20" s="257">
        <v>23</v>
      </c>
      <c r="E20" s="257">
        <v>6</v>
      </c>
      <c r="F20" s="257">
        <v>17</v>
      </c>
      <c r="G20" s="257">
        <v>4</v>
      </c>
      <c r="H20" s="257">
        <v>1</v>
      </c>
      <c r="I20" s="257">
        <v>4</v>
      </c>
      <c r="J20" s="74">
        <v>0</v>
      </c>
      <c r="K20" s="288">
        <v>0</v>
      </c>
      <c r="L20" s="230">
        <f t="shared" si="0"/>
        <v>568</v>
      </c>
    </row>
    <row r="21" spans="2:12">
      <c r="B21" s="118" t="s">
        <v>274</v>
      </c>
      <c r="C21" s="257">
        <v>241</v>
      </c>
      <c r="D21" s="257">
        <v>83</v>
      </c>
      <c r="E21" s="257">
        <v>20</v>
      </c>
      <c r="F21" s="257">
        <v>12</v>
      </c>
      <c r="G21" s="257">
        <v>5</v>
      </c>
      <c r="H21" s="257">
        <v>2</v>
      </c>
      <c r="I21" s="257">
        <v>2</v>
      </c>
      <c r="J21" s="287">
        <v>1</v>
      </c>
      <c r="K21" s="288">
        <v>0</v>
      </c>
      <c r="L21" s="230">
        <f t="shared" si="0"/>
        <v>366</v>
      </c>
    </row>
    <row r="22" spans="2:12">
      <c r="B22" s="118" t="s">
        <v>267</v>
      </c>
      <c r="C22" s="257">
        <v>77</v>
      </c>
      <c r="D22" s="257">
        <v>58</v>
      </c>
      <c r="E22" s="257">
        <v>20</v>
      </c>
      <c r="F22" s="257">
        <v>1</v>
      </c>
      <c r="G22" s="257">
        <v>4</v>
      </c>
      <c r="H22" s="257">
        <v>10</v>
      </c>
      <c r="I22" s="257">
        <v>4</v>
      </c>
      <c r="J22" s="287">
        <v>1</v>
      </c>
      <c r="K22" s="288">
        <v>0</v>
      </c>
      <c r="L22" s="230">
        <f t="shared" si="0"/>
        <v>175</v>
      </c>
    </row>
    <row r="23" spans="2:12">
      <c r="B23" s="118" t="s">
        <v>17</v>
      </c>
      <c r="C23" s="230">
        <f>SUM(C8:C22)</f>
        <v>17424</v>
      </c>
      <c r="D23" s="230">
        <f>SUM(D8:D22)</f>
        <v>2679</v>
      </c>
      <c r="E23" s="230">
        <f>SUM(E8:E22)</f>
        <v>933</v>
      </c>
      <c r="F23" s="230">
        <f t="shared" ref="F23:K23" si="1">SUM(F8:F22)</f>
        <v>773</v>
      </c>
      <c r="G23" s="230">
        <f>SUM(G8:G22)</f>
        <v>343</v>
      </c>
      <c r="H23" s="230">
        <f>SUM(H8:H22)</f>
        <v>178</v>
      </c>
      <c r="I23" s="230">
        <f>SUM(I8:I22)</f>
        <v>172</v>
      </c>
      <c r="J23" s="230">
        <f t="shared" si="1"/>
        <v>94</v>
      </c>
      <c r="K23" s="230">
        <f t="shared" si="1"/>
        <v>6</v>
      </c>
      <c r="L23" s="230">
        <f>SUM(L8:L22)</f>
        <v>22602</v>
      </c>
    </row>
    <row r="25" spans="2:12">
      <c r="B25" s="130" t="s">
        <v>232</v>
      </c>
      <c r="C25" s="130"/>
      <c r="D25" s="130"/>
    </row>
  </sheetData>
  <hyperlinks>
    <hyperlink ref="B25" location="Introduction!A1" display="Return to information tab" xr:uid="{AB8BD1A4-2DE5-4009-84EA-95B27194F8F4}"/>
  </hyperlinks>
  <pageMargins left="0.7" right="0.7" top="0.75" bottom="0.75" header="0.3" footer="0.3"/>
  <pageSetup paperSize="9" orientation="portrait" horizontalDpi="1200" verticalDpi="1200"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646F4-02BC-4411-9CE5-55802AA1CB8D}">
  <sheetPr>
    <tabColor rgb="FF9E712A"/>
    <pageSetUpPr autoPageBreaks="0"/>
  </sheetPr>
  <dimension ref="B5:K27"/>
  <sheetViews>
    <sheetView workbookViewId="0"/>
  </sheetViews>
  <sheetFormatPr defaultColWidth="8.7265625" defaultRowHeight="14.5"/>
  <cols>
    <col min="1" max="1" width="3.26953125" style="69" customWidth="1"/>
    <col min="2" max="2" width="29.81640625" style="69" customWidth="1"/>
    <col min="3" max="3" width="17" style="69" customWidth="1"/>
    <col min="4" max="4" width="11.7265625" style="69" customWidth="1"/>
    <col min="5" max="5" width="10.7265625" style="69" customWidth="1"/>
    <col min="6" max="6" width="13.453125" style="69" customWidth="1"/>
    <col min="7" max="7" width="11.1796875" style="69" customWidth="1"/>
    <col min="8" max="8" width="13.54296875" style="69" customWidth="1"/>
    <col min="9" max="9" width="12.26953125" style="69" customWidth="1"/>
    <col min="10" max="10" width="10.7265625" style="69" customWidth="1"/>
    <col min="11" max="11" width="11.1796875" style="69" customWidth="1"/>
    <col min="12" max="13" width="11.1796875" style="69" bestFit="1" customWidth="1"/>
    <col min="14" max="16384" width="8.7265625" style="69"/>
  </cols>
  <sheetData>
    <row r="5" spans="2:11" ht="15">
      <c r="B5" s="9" t="s">
        <v>439</v>
      </c>
      <c r="C5" s="9"/>
      <c r="G5" s="292"/>
    </row>
    <row r="7" spans="2:11" ht="40.5">
      <c r="B7" s="137" t="s">
        <v>262</v>
      </c>
      <c r="C7" s="138" t="s">
        <v>1</v>
      </c>
      <c r="D7" s="138" t="s">
        <v>250</v>
      </c>
      <c r="E7" s="138" t="s">
        <v>3</v>
      </c>
      <c r="F7" s="138" t="s">
        <v>7</v>
      </c>
      <c r="G7" s="138" t="s">
        <v>8</v>
      </c>
      <c r="H7" s="138" t="s">
        <v>252</v>
      </c>
      <c r="I7" s="138" t="s">
        <v>251</v>
      </c>
      <c r="J7" s="138" t="s">
        <v>5</v>
      </c>
      <c r="K7" s="138" t="s">
        <v>17</v>
      </c>
    </row>
    <row r="8" spans="2:11">
      <c r="B8" s="118" t="s">
        <v>275</v>
      </c>
      <c r="C8" s="258">
        <v>556.24300000000005</v>
      </c>
      <c r="D8" s="258">
        <v>84.558000000000007</v>
      </c>
      <c r="E8" s="258">
        <v>44.366</v>
      </c>
      <c r="F8" s="258">
        <v>43.067999999999998</v>
      </c>
      <c r="G8" s="74">
        <v>0</v>
      </c>
      <c r="H8" s="258">
        <v>2.7719999999999998</v>
      </c>
      <c r="I8" s="258">
        <v>2.4670000000000001</v>
      </c>
      <c r="J8" s="258">
        <v>0.92100000000000004</v>
      </c>
      <c r="K8" s="259">
        <f>SUM(C8:J8)</f>
        <v>734.3950000000001</v>
      </c>
    </row>
    <row r="9" spans="2:11">
      <c r="B9" s="118" t="s">
        <v>263</v>
      </c>
      <c r="C9" s="258">
        <v>539.80700000000002</v>
      </c>
      <c r="D9" s="258">
        <v>35.377000000000002</v>
      </c>
      <c r="E9" s="258">
        <v>43.146999999999998</v>
      </c>
      <c r="F9" s="258">
        <v>69.466999999999999</v>
      </c>
      <c r="G9" s="74">
        <v>0</v>
      </c>
      <c r="H9" s="258">
        <v>9.66</v>
      </c>
      <c r="I9" s="258">
        <v>2.5619999999999998</v>
      </c>
      <c r="J9" s="258">
        <v>0.48399999999999999</v>
      </c>
      <c r="K9" s="259">
        <f t="shared" ref="K9:K22" si="0">SUM(C9:J9)</f>
        <v>700.50400000000002</v>
      </c>
    </row>
    <row r="10" spans="2:11">
      <c r="B10" s="118" t="s">
        <v>276</v>
      </c>
      <c r="C10" s="258">
        <v>513.077</v>
      </c>
      <c r="D10" s="258">
        <v>39.896000000000001</v>
      </c>
      <c r="E10" s="258">
        <v>29.98</v>
      </c>
      <c r="F10" s="258">
        <v>7.3760000000000003</v>
      </c>
      <c r="G10" s="258">
        <v>25.209</v>
      </c>
      <c r="H10" s="258">
        <v>4.0289999999999999</v>
      </c>
      <c r="I10" s="258">
        <v>3.3570000000000002</v>
      </c>
      <c r="J10" s="258">
        <v>0.80800000000000005</v>
      </c>
      <c r="K10" s="259">
        <f t="shared" si="0"/>
        <v>623.73199999999986</v>
      </c>
    </row>
    <row r="11" spans="2:11">
      <c r="B11" s="118" t="s">
        <v>270</v>
      </c>
      <c r="C11" s="258">
        <v>328.56799999999998</v>
      </c>
      <c r="D11" s="258">
        <v>71.131</v>
      </c>
      <c r="E11" s="258">
        <v>60.929000000000002</v>
      </c>
      <c r="F11" s="258">
        <v>10.44</v>
      </c>
      <c r="G11" s="74">
        <v>0</v>
      </c>
      <c r="H11" s="258">
        <v>45.881</v>
      </c>
      <c r="I11" s="258">
        <v>3.6989999999999998</v>
      </c>
      <c r="J11" s="258">
        <v>0.81100000000000005</v>
      </c>
      <c r="K11" s="259">
        <f t="shared" si="0"/>
        <v>521.45899999999995</v>
      </c>
    </row>
    <row r="12" spans="2:11">
      <c r="B12" s="118" t="s">
        <v>272</v>
      </c>
      <c r="C12" s="258">
        <v>402.029</v>
      </c>
      <c r="D12" s="258">
        <v>29.260999999999999</v>
      </c>
      <c r="E12" s="258">
        <v>22.515999999999998</v>
      </c>
      <c r="F12" s="258">
        <v>24.763000000000002</v>
      </c>
      <c r="G12" s="258">
        <v>24.1</v>
      </c>
      <c r="H12" s="258">
        <v>1.829</v>
      </c>
      <c r="I12" s="258">
        <v>3.6709999999999998</v>
      </c>
      <c r="J12" s="258">
        <v>0.40600000000000003</v>
      </c>
      <c r="K12" s="259">
        <f t="shared" si="0"/>
        <v>508.57500000000005</v>
      </c>
    </row>
    <row r="13" spans="2:11">
      <c r="B13" s="118" t="s">
        <v>15</v>
      </c>
      <c r="C13" s="258">
        <v>400.197</v>
      </c>
      <c r="D13" s="258">
        <v>26.779</v>
      </c>
      <c r="E13" s="258">
        <v>31.17</v>
      </c>
      <c r="F13" s="258">
        <v>18.32</v>
      </c>
      <c r="G13" s="74">
        <v>0</v>
      </c>
      <c r="H13" s="258">
        <v>4.5069999999999997</v>
      </c>
      <c r="I13" s="258">
        <v>5.5759999999999996</v>
      </c>
      <c r="J13" s="258">
        <v>1.0329999999999999</v>
      </c>
      <c r="K13" s="259">
        <f t="shared" si="0"/>
        <v>487.58200000000005</v>
      </c>
    </row>
    <row r="14" spans="2:11">
      <c r="B14" s="118" t="s">
        <v>264</v>
      </c>
      <c r="C14" s="258">
        <v>394.16899999999998</v>
      </c>
      <c r="D14" s="258">
        <v>15.41</v>
      </c>
      <c r="E14" s="258">
        <v>23.416</v>
      </c>
      <c r="F14" s="258">
        <v>34.597999999999999</v>
      </c>
      <c r="G14" s="74">
        <v>0</v>
      </c>
      <c r="H14" s="258">
        <v>1.268</v>
      </c>
      <c r="I14" s="258">
        <v>2.323</v>
      </c>
      <c r="J14" s="258">
        <v>0.51100000000000001</v>
      </c>
      <c r="K14" s="259">
        <f t="shared" si="0"/>
        <v>471.69499999999999</v>
      </c>
    </row>
    <row r="15" spans="2:11">
      <c r="B15" s="118" t="s">
        <v>271</v>
      </c>
      <c r="C15" s="258">
        <v>257.024</v>
      </c>
      <c r="D15" s="258">
        <v>38.170999999999999</v>
      </c>
      <c r="E15" s="258">
        <v>20.411000000000001</v>
      </c>
      <c r="F15" s="258">
        <v>45.887</v>
      </c>
      <c r="G15" s="74">
        <v>0</v>
      </c>
      <c r="H15" s="258">
        <v>28.277999999999999</v>
      </c>
      <c r="I15" s="258">
        <v>5.665</v>
      </c>
      <c r="J15" s="258">
        <v>0.55100000000000005</v>
      </c>
      <c r="K15" s="259">
        <f t="shared" si="0"/>
        <v>395.98700000000002</v>
      </c>
    </row>
    <row r="16" spans="2:11">
      <c r="B16" s="118" t="s">
        <v>273</v>
      </c>
      <c r="C16" s="258">
        <v>301.54899999999998</v>
      </c>
      <c r="D16" s="258">
        <v>28.277000000000001</v>
      </c>
      <c r="E16" s="258">
        <v>10.86</v>
      </c>
      <c r="F16" s="258">
        <v>16.190999999999999</v>
      </c>
      <c r="G16" s="74">
        <v>0</v>
      </c>
      <c r="H16" s="258">
        <v>8.7189999999999994</v>
      </c>
      <c r="I16" s="258">
        <v>0.59399999999999997</v>
      </c>
      <c r="J16" s="258">
        <v>7.9000000000000001E-2</v>
      </c>
      <c r="K16" s="259">
        <f t="shared" si="0"/>
        <v>366.26899999999995</v>
      </c>
    </row>
    <row r="17" spans="2:11">
      <c r="B17" s="118" t="s">
        <v>268</v>
      </c>
      <c r="C17" s="258">
        <v>137.62299999999999</v>
      </c>
      <c r="D17" s="258">
        <v>34.552999999999997</v>
      </c>
      <c r="E17" s="258">
        <v>14.164999999999999</v>
      </c>
      <c r="F17" s="258">
        <v>31.65</v>
      </c>
      <c r="G17" s="258">
        <v>88</v>
      </c>
      <c r="H17" s="258">
        <v>1.4999999999999999E-2</v>
      </c>
      <c r="I17" s="258">
        <v>1.4850000000000001</v>
      </c>
      <c r="J17" s="258">
        <v>0.16700000000000001</v>
      </c>
      <c r="K17" s="259">
        <f t="shared" si="0"/>
        <v>307.65799999999996</v>
      </c>
    </row>
    <row r="18" spans="2:11">
      <c r="B18" s="118" t="s">
        <v>265</v>
      </c>
      <c r="C18" s="258">
        <v>219.108</v>
      </c>
      <c r="D18" s="258">
        <v>17.475000000000001</v>
      </c>
      <c r="E18" s="258">
        <v>10.265000000000001</v>
      </c>
      <c r="F18" s="258">
        <v>1.8</v>
      </c>
      <c r="G18" s="258">
        <v>15.016</v>
      </c>
      <c r="H18" s="258">
        <v>2.5099999999999998</v>
      </c>
      <c r="I18" s="258">
        <v>0.628</v>
      </c>
      <c r="J18" s="258">
        <v>0.26600000000000001</v>
      </c>
      <c r="K18" s="259">
        <f t="shared" si="0"/>
        <v>267.06800000000004</v>
      </c>
    </row>
    <row r="19" spans="2:11">
      <c r="B19" s="118" t="s">
        <v>266</v>
      </c>
      <c r="C19" s="258">
        <v>219.416</v>
      </c>
      <c r="D19" s="258">
        <v>3.089</v>
      </c>
      <c r="E19" s="258">
        <v>9.7509999999999994</v>
      </c>
      <c r="F19" s="258">
        <v>13.162000000000001</v>
      </c>
      <c r="G19" s="74">
        <v>0</v>
      </c>
      <c r="H19" s="258">
        <v>3.4249999999999998</v>
      </c>
      <c r="I19" s="258">
        <v>1.772</v>
      </c>
      <c r="J19" s="258">
        <v>0.249</v>
      </c>
      <c r="K19" s="259">
        <f t="shared" si="0"/>
        <v>250.864</v>
      </c>
    </row>
    <row r="20" spans="2:11">
      <c r="B20" s="118" t="s">
        <v>269</v>
      </c>
      <c r="C20" s="258">
        <v>186.92500000000001</v>
      </c>
      <c r="D20" s="258">
        <v>10.911</v>
      </c>
      <c r="E20" s="258">
        <v>4.1040000000000001</v>
      </c>
      <c r="F20" s="74">
        <v>0</v>
      </c>
      <c r="G20" s="74">
        <v>0</v>
      </c>
      <c r="H20" s="258">
        <v>0.06</v>
      </c>
      <c r="I20" s="258">
        <v>9.0999999999999998E-2</v>
      </c>
      <c r="J20" s="258">
        <v>3.5000000000000003E-2</v>
      </c>
      <c r="K20" s="259">
        <f t="shared" si="0"/>
        <v>202.12600000000003</v>
      </c>
    </row>
    <row r="21" spans="2:11">
      <c r="B21" s="118" t="s">
        <v>274</v>
      </c>
      <c r="C21" s="258">
        <v>65.811999999999998</v>
      </c>
      <c r="D21" s="258">
        <v>4.9029999999999996</v>
      </c>
      <c r="E21" s="258">
        <v>2.9329999999999998</v>
      </c>
      <c r="F21" s="258">
        <v>2.8620000000000001</v>
      </c>
      <c r="G21" s="74">
        <v>0</v>
      </c>
      <c r="H21" s="258">
        <v>5.3659999999999997</v>
      </c>
      <c r="I21" s="258">
        <v>4.1429999999999998</v>
      </c>
      <c r="J21" s="258">
        <v>0.14799999999999999</v>
      </c>
      <c r="K21" s="259">
        <f t="shared" si="0"/>
        <v>86.166999999999987</v>
      </c>
    </row>
    <row r="22" spans="2:11">
      <c r="B22" s="118" t="s">
        <v>267</v>
      </c>
      <c r="C22" s="258">
        <v>22.879000000000001</v>
      </c>
      <c r="D22" s="258">
        <v>10.744</v>
      </c>
      <c r="E22" s="258">
        <v>1.6</v>
      </c>
      <c r="F22" s="258">
        <v>7.843</v>
      </c>
      <c r="G22" s="74">
        <v>0</v>
      </c>
      <c r="H22" s="258">
        <v>7.7510000000000003</v>
      </c>
      <c r="I22" s="258">
        <v>4.63</v>
      </c>
      <c r="J22" s="258">
        <v>3.9E-2</v>
      </c>
      <c r="K22" s="259">
        <f t="shared" si="0"/>
        <v>55.486000000000004</v>
      </c>
    </row>
    <row r="23" spans="2:11">
      <c r="B23" s="118" t="s">
        <v>17</v>
      </c>
      <c r="C23" s="259">
        <f>SUM(C8:C22)</f>
        <v>4544.4260000000004</v>
      </c>
      <c r="D23" s="259">
        <f>SUM(D8:D22)</f>
        <v>450.53500000000008</v>
      </c>
      <c r="E23" s="259">
        <f t="shared" ref="E23" si="1">SUM(E8:E22)</f>
        <v>329.613</v>
      </c>
      <c r="F23" s="259">
        <f t="shared" ref="F23:K23" si="2">SUM(F8:F22)</f>
        <v>327.42699999999996</v>
      </c>
      <c r="G23" s="259">
        <f t="shared" si="2"/>
        <v>152.32499999999999</v>
      </c>
      <c r="H23" s="259">
        <f t="shared" si="2"/>
        <v>126.07</v>
      </c>
      <c r="I23" s="259">
        <f t="shared" si="2"/>
        <v>42.662999999999997</v>
      </c>
      <c r="J23" s="259">
        <f t="shared" si="2"/>
        <v>6.5079999999999991</v>
      </c>
      <c r="K23" s="259">
        <f t="shared" si="2"/>
        <v>5979.5670000000009</v>
      </c>
    </row>
    <row r="25" spans="2:11">
      <c r="B25" s="72" t="s">
        <v>277</v>
      </c>
      <c r="C25" s="72"/>
    </row>
    <row r="27" spans="2:11">
      <c r="B27" s="130" t="s">
        <v>232</v>
      </c>
      <c r="C27" s="130"/>
    </row>
  </sheetData>
  <hyperlinks>
    <hyperlink ref="B27" location="Introduction!A1" display="Return to information tab" xr:uid="{ABF5F953-208C-4CC1-8EE0-6C98D02B56FD}"/>
  </hyperlinks>
  <pageMargins left="0.7" right="0.7" top="0.75" bottom="0.75" header="0.3" footer="0.3"/>
  <pageSetup paperSize="9" orientation="portrait" horizontalDpi="1200" verticalDpi="1200"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02C7AF-4CA3-433B-9FE8-0C680C4A617A}">
  <sheetPr>
    <tabColor rgb="FFE2C700"/>
    <pageSetUpPr autoPageBreaks="0"/>
  </sheetPr>
  <dimension ref="B1:M52"/>
  <sheetViews>
    <sheetView showGridLines="0" zoomScaleNormal="100" workbookViewId="0"/>
  </sheetViews>
  <sheetFormatPr defaultRowHeight="14.5"/>
  <cols>
    <col min="1" max="1" width="2.453125" customWidth="1"/>
    <col min="2" max="2" width="17" customWidth="1"/>
    <col min="3" max="3" width="19.453125" customWidth="1"/>
    <col min="4" max="4" width="20.7265625" customWidth="1"/>
    <col min="5" max="5" width="13.453125" customWidth="1"/>
    <col min="6" max="6" width="14.7265625" customWidth="1"/>
    <col min="7" max="7" width="13.453125" customWidth="1"/>
    <col min="8" max="8" width="14.81640625" customWidth="1"/>
    <col min="9" max="9" width="20.54296875" customWidth="1"/>
    <col min="11" max="11" width="16.453125" customWidth="1"/>
    <col min="22" max="22" width="14.7265625" customWidth="1"/>
    <col min="23" max="23" width="17.1796875" customWidth="1"/>
    <col min="24" max="24" width="16" customWidth="1"/>
  </cols>
  <sheetData>
    <row r="1" spans="2:2" s="7" customFormat="1"/>
    <row r="2" spans="2:2" s="7" customFormat="1"/>
    <row r="3" spans="2:2" s="7" customFormat="1"/>
    <row r="5" spans="2:2" ht="15">
      <c r="B5" s="46" t="s">
        <v>421</v>
      </c>
    </row>
    <row r="6" spans="2:2" s="7" customFormat="1" ht="15">
      <c r="B6" s="46"/>
    </row>
    <row r="7" spans="2:2">
      <c r="B7" s="208" t="s">
        <v>351</v>
      </c>
    </row>
    <row r="8" spans="2:2">
      <c r="B8" s="208" t="s">
        <v>370</v>
      </c>
    </row>
    <row r="9" spans="2:2">
      <c r="B9" s="208" t="s">
        <v>424</v>
      </c>
    </row>
    <row r="19" spans="2:13">
      <c r="M19" s="31"/>
    </row>
    <row r="27" spans="2:13" ht="24.65" customHeight="1"/>
    <row r="29" spans="2:13">
      <c r="B29" s="1"/>
    </row>
    <row r="30" spans="2:13">
      <c r="B30" s="2"/>
    </row>
    <row r="33" spans="2:6">
      <c r="B33" s="1"/>
    </row>
    <row r="34" spans="2:6">
      <c r="B34" s="2"/>
    </row>
    <row r="36" spans="2:6">
      <c r="B36" s="139" t="s">
        <v>0</v>
      </c>
      <c r="C36" s="138" t="s">
        <v>409</v>
      </c>
      <c r="D36" s="138" t="s">
        <v>410</v>
      </c>
    </row>
    <row r="37" spans="2:6">
      <c r="B37" s="143">
        <v>44652</v>
      </c>
      <c r="C37" s="306">
        <v>14</v>
      </c>
      <c r="D37" s="307">
        <v>27</v>
      </c>
      <c r="E37" s="167"/>
      <c r="F37" s="201"/>
    </row>
    <row r="38" spans="2:6">
      <c r="B38" s="143">
        <v>44682</v>
      </c>
      <c r="C38" s="306">
        <v>26</v>
      </c>
      <c r="D38" s="307">
        <v>32</v>
      </c>
      <c r="E38" s="167"/>
      <c r="F38" s="201"/>
    </row>
    <row r="39" spans="2:6">
      <c r="B39" s="143">
        <v>44713</v>
      </c>
      <c r="C39" s="306">
        <v>31</v>
      </c>
      <c r="D39" s="307">
        <v>42</v>
      </c>
      <c r="E39" s="167"/>
      <c r="F39" s="201"/>
    </row>
    <row r="40" spans="2:6">
      <c r="B40" s="143">
        <v>44743</v>
      </c>
      <c r="C40" s="306">
        <v>24</v>
      </c>
      <c r="D40" s="307">
        <v>38</v>
      </c>
      <c r="E40" s="167"/>
      <c r="F40" s="201"/>
    </row>
    <row r="41" spans="2:6">
      <c r="B41" s="143">
        <v>44774</v>
      </c>
      <c r="C41" s="306">
        <v>35</v>
      </c>
      <c r="D41" s="307">
        <v>25</v>
      </c>
      <c r="E41" s="167"/>
      <c r="F41" s="201"/>
    </row>
    <row r="42" spans="2:6">
      <c r="B42" s="143">
        <v>44805</v>
      </c>
      <c r="C42" s="306">
        <v>25</v>
      </c>
      <c r="D42" s="307">
        <v>37</v>
      </c>
      <c r="E42" s="167"/>
      <c r="F42" s="201"/>
    </row>
    <row r="43" spans="2:6">
      <c r="B43" s="143">
        <v>44835</v>
      </c>
      <c r="C43" s="306">
        <v>16</v>
      </c>
      <c r="D43" s="307">
        <v>30</v>
      </c>
      <c r="E43" s="167"/>
      <c r="F43" s="201"/>
    </row>
    <row r="44" spans="2:6">
      <c r="B44" s="143">
        <v>44866</v>
      </c>
      <c r="C44" s="306">
        <v>46</v>
      </c>
      <c r="D44" s="307">
        <v>44</v>
      </c>
      <c r="E44" s="167"/>
      <c r="F44" s="201"/>
    </row>
    <row r="45" spans="2:6">
      <c r="B45" s="143">
        <v>44896</v>
      </c>
      <c r="C45" s="306">
        <v>29</v>
      </c>
      <c r="D45" s="307">
        <v>32</v>
      </c>
      <c r="E45" s="167"/>
      <c r="F45" s="201"/>
    </row>
    <row r="46" spans="2:6">
      <c r="B46" s="143">
        <v>44927</v>
      </c>
      <c r="C46" s="306">
        <v>43</v>
      </c>
      <c r="D46" s="307">
        <v>24</v>
      </c>
      <c r="E46" s="167"/>
      <c r="F46" s="201"/>
    </row>
    <row r="47" spans="2:6">
      <c r="B47" s="143">
        <v>44958</v>
      </c>
      <c r="C47" s="306">
        <v>36</v>
      </c>
      <c r="D47" s="307">
        <v>53</v>
      </c>
      <c r="E47" s="167"/>
      <c r="F47" s="201"/>
    </row>
    <row r="48" spans="2:6">
      <c r="B48" s="143">
        <v>44986</v>
      </c>
      <c r="C48" s="306">
        <v>62</v>
      </c>
      <c r="D48" s="307">
        <v>162</v>
      </c>
      <c r="E48" s="167"/>
      <c r="F48" s="201"/>
    </row>
    <row r="49" spans="2:6">
      <c r="B49" s="80" t="s">
        <v>17</v>
      </c>
      <c r="C49" s="308">
        <f>SUM(C37:C48)</f>
        <v>387</v>
      </c>
      <c r="D49" s="309">
        <f>SUM(D37:D48)</f>
        <v>546</v>
      </c>
      <c r="E49" s="283"/>
      <c r="F49" s="202"/>
    </row>
    <row r="50" spans="2:6">
      <c r="E50" s="282"/>
    </row>
    <row r="51" spans="2:6">
      <c r="D51" s="4"/>
    </row>
    <row r="52" spans="2:6">
      <c r="B52" s="29" t="s">
        <v>232</v>
      </c>
    </row>
  </sheetData>
  <phoneticPr fontId="29" type="noConversion"/>
  <hyperlinks>
    <hyperlink ref="B52" location="Introduction!A1" display="Return to information tab" xr:uid="{D62E43C7-D9B8-4546-AB2E-DDD227B321AE}"/>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39E956-E6B8-46CC-9F66-D55B27A739F5}">
  <sheetPr>
    <tabColor rgb="FFE2C700"/>
    <pageSetUpPr autoPageBreaks="0"/>
  </sheetPr>
  <dimension ref="B5:I52"/>
  <sheetViews>
    <sheetView zoomScaleNormal="100" workbookViewId="0"/>
  </sheetViews>
  <sheetFormatPr defaultColWidth="8.7265625" defaultRowHeight="13.5"/>
  <cols>
    <col min="1" max="1" width="2.453125" style="161" customWidth="1"/>
    <col min="2" max="2" width="25.54296875" style="161" customWidth="1"/>
    <col min="3" max="4" width="18.54296875" style="161" customWidth="1"/>
    <col min="5" max="6" width="18" style="161" customWidth="1"/>
    <col min="7" max="7" width="17.26953125" style="161" customWidth="1"/>
    <col min="8" max="8" width="20.54296875" style="161" customWidth="1"/>
    <col min="9" max="9" width="17.1796875" style="161" customWidth="1"/>
    <col min="10" max="10" width="11.54296875" style="161" customWidth="1"/>
    <col min="11" max="16384" width="8.7265625" style="161"/>
  </cols>
  <sheetData>
    <row r="5" spans="2:2" ht="15">
      <c r="B5" s="9" t="s">
        <v>361</v>
      </c>
    </row>
    <row r="7" spans="2:2">
      <c r="B7" s="209" t="s">
        <v>358</v>
      </c>
    </row>
    <row r="8" spans="2:2">
      <c r="B8" s="209" t="s">
        <v>359</v>
      </c>
    </row>
    <row r="9" spans="2:2">
      <c r="B9" s="209" t="s">
        <v>360</v>
      </c>
    </row>
    <row r="10" spans="2:2">
      <c r="B10" s="209" t="s">
        <v>427</v>
      </c>
    </row>
    <row r="18" spans="7:7">
      <c r="G18" s="293"/>
    </row>
    <row r="38" spans="2:8">
      <c r="G38" s="293"/>
    </row>
    <row r="40" spans="2:8" ht="56.5" customHeight="1">
      <c r="B40" s="157" t="s">
        <v>16</v>
      </c>
      <c r="C40" s="138" t="s">
        <v>391</v>
      </c>
      <c r="D40" s="138" t="s">
        <v>392</v>
      </c>
      <c r="E40" s="138" t="s">
        <v>393</v>
      </c>
      <c r="F40" s="138" t="s">
        <v>394</v>
      </c>
      <c r="G40" s="138" t="s">
        <v>428</v>
      </c>
      <c r="H40" s="138" t="s">
        <v>429</v>
      </c>
    </row>
    <row r="41" spans="2:8">
      <c r="B41" s="150" t="s">
        <v>250</v>
      </c>
      <c r="C41" s="159">
        <v>157</v>
      </c>
      <c r="D41" s="234">
        <v>208.179</v>
      </c>
      <c r="E41" s="159">
        <v>391</v>
      </c>
      <c r="F41" s="235">
        <v>18.044</v>
      </c>
      <c r="G41" s="118">
        <f>SUM(C41,E41)</f>
        <v>548</v>
      </c>
      <c r="H41" s="237">
        <f>SUM(D41,F41)</f>
        <v>226.22300000000001</v>
      </c>
    </row>
    <row r="42" spans="2:8">
      <c r="B42" s="150" t="s">
        <v>1</v>
      </c>
      <c r="C42" s="159">
        <v>29</v>
      </c>
      <c r="D42" s="234">
        <v>169.07400000000001</v>
      </c>
      <c r="E42" s="159">
        <v>159</v>
      </c>
      <c r="F42" s="235">
        <v>92.882000000000005</v>
      </c>
      <c r="G42" s="118">
        <f t="shared" ref="G42:G48" si="0">SUM(C42,E42)</f>
        <v>188</v>
      </c>
      <c r="H42" s="237">
        <f t="shared" ref="H42:H48" si="1">SUM(D42,F42)</f>
        <v>261.95600000000002</v>
      </c>
    </row>
    <row r="43" spans="2:8">
      <c r="B43" s="227" t="s">
        <v>251</v>
      </c>
      <c r="C43" s="74">
        <v>0</v>
      </c>
      <c r="D43" s="74">
        <v>0</v>
      </c>
      <c r="E43" s="224">
        <v>97</v>
      </c>
      <c r="F43" s="236">
        <v>4.8739999999999997</v>
      </c>
      <c r="G43" s="118">
        <f t="shared" si="0"/>
        <v>97</v>
      </c>
      <c r="H43" s="237">
        <f t="shared" si="1"/>
        <v>4.8739999999999997</v>
      </c>
    </row>
    <row r="44" spans="2:8">
      <c r="B44" s="150" t="s">
        <v>252</v>
      </c>
      <c r="C44" s="159">
        <v>38</v>
      </c>
      <c r="D44" s="234">
        <v>95.629000000000005</v>
      </c>
      <c r="E44" s="159">
        <v>26</v>
      </c>
      <c r="F44" s="235">
        <v>1.726</v>
      </c>
      <c r="G44" s="118">
        <f t="shared" si="0"/>
        <v>64</v>
      </c>
      <c r="H44" s="237">
        <f t="shared" si="1"/>
        <v>97.355000000000004</v>
      </c>
    </row>
    <row r="45" spans="2:8">
      <c r="B45" s="150" t="s">
        <v>214</v>
      </c>
      <c r="C45" s="159">
        <v>31</v>
      </c>
      <c r="D45" s="74">
        <v>0</v>
      </c>
      <c r="E45" s="74">
        <v>0</v>
      </c>
      <c r="F45" s="74">
        <v>0</v>
      </c>
      <c r="G45" s="118">
        <f t="shared" si="0"/>
        <v>31</v>
      </c>
      <c r="H45" s="74">
        <v>0</v>
      </c>
    </row>
    <row r="46" spans="2:8">
      <c r="B46" s="150" t="s">
        <v>3</v>
      </c>
      <c r="C46" s="74">
        <v>0</v>
      </c>
      <c r="D46" s="74">
        <v>0</v>
      </c>
      <c r="E46" s="159">
        <v>13</v>
      </c>
      <c r="F46" s="235">
        <v>4.3449999999999998</v>
      </c>
      <c r="G46" s="118">
        <f t="shared" si="0"/>
        <v>13</v>
      </c>
      <c r="H46" s="237">
        <f t="shared" si="1"/>
        <v>4.3449999999999998</v>
      </c>
    </row>
    <row r="47" spans="2:8">
      <c r="B47" s="150" t="s">
        <v>7</v>
      </c>
      <c r="C47" s="159">
        <v>6</v>
      </c>
      <c r="D47" s="234">
        <v>22.465</v>
      </c>
      <c r="E47" s="159">
        <v>2</v>
      </c>
      <c r="F47" s="235">
        <v>40.1</v>
      </c>
      <c r="G47" s="118">
        <f t="shared" si="0"/>
        <v>8</v>
      </c>
      <c r="H47" s="237">
        <f t="shared" si="1"/>
        <v>62.564999999999998</v>
      </c>
    </row>
    <row r="48" spans="2:8">
      <c r="B48" s="150" t="s">
        <v>5</v>
      </c>
      <c r="C48" s="74">
        <v>0</v>
      </c>
      <c r="D48" s="74">
        <v>0</v>
      </c>
      <c r="E48" s="159">
        <v>6</v>
      </c>
      <c r="F48" s="235">
        <v>0.38900000000000001</v>
      </c>
      <c r="G48" s="118">
        <f t="shared" si="0"/>
        <v>6</v>
      </c>
      <c r="H48" s="237">
        <f t="shared" si="1"/>
        <v>0.38900000000000001</v>
      </c>
    </row>
    <row r="49" spans="2:9">
      <c r="B49" s="222" t="s">
        <v>17</v>
      </c>
      <c r="C49" s="118">
        <f t="shared" ref="C49:H49" si="2">SUM(C41:C48)</f>
        <v>261</v>
      </c>
      <c r="D49" s="259">
        <f t="shared" si="2"/>
        <v>495.34700000000004</v>
      </c>
      <c r="E49" s="118">
        <f t="shared" si="2"/>
        <v>694</v>
      </c>
      <c r="F49" s="118">
        <f t="shared" si="2"/>
        <v>162.36000000000001</v>
      </c>
      <c r="G49" s="118">
        <f t="shared" si="2"/>
        <v>955</v>
      </c>
      <c r="H49" s="237">
        <f t="shared" si="2"/>
        <v>657.70699999999999</v>
      </c>
      <c r="I49" s="293"/>
    </row>
    <row r="50" spans="2:9">
      <c r="B50" s="225"/>
      <c r="C50" s="226"/>
      <c r="D50" s="226"/>
      <c r="E50" s="226"/>
      <c r="F50" s="226"/>
    </row>
    <row r="52" spans="2:9">
      <c r="B52" s="29" t="s">
        <v>232</v>
      </c>
    </row>
  </sheetData>
  <hyperlinks>
    <hyperlink ref="B52" location="Introduction!A1" display="Return to information tab" xr:uid="{472C3263-B873-4D9A-BE63-78DC0E8BDCCF}"/>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75A4A5-314C-477F-B7BB-6B9887A7D18E}">
  <sheetPr>
    <tabColor rgb="FFE2C700"/>
    <pageSetUpPr autoPageBreaks="0"/>
  </sheetPr>
  <dimension ref="B5:F52"/>
  <sheetViews>
    <sheetView showGridLines="0" zoomScaleNormal="100" workbookViewId="0"/>
  </sheetViews>
  <sheetFormatPr defaultRowHeight="14.5"/>
  <cols>
    <col min="1" max="1" width="2.453125" customWidth="1"/>
    <col min="2" max="2" width="14.453125" customWidth="1"/>
    <col min="3" max="3" width="18.54296875" customWidth="1"/>
    <col min="4" max="4" width="6.1796875" customWidth="1"/>
    <col min="5" max="5" width="14.1796875" customWidth="1"/>
    <col min="6" max="6" width="16.1796875" customWidth="1"/>
  </cols>
  <sheetData>
    <row r="5" spans="2:3" ht="15">
      <c r="B5" s="9" t="s">
        <v>398</v>
      </c>
    </row>
    <row r="6" spans="2:3" s="7" customFormat="1" ht="15">
      <c r="B6" s="9"/>
    </row>
    <row r="7" spans="2:3">
      <c r="B7" s="208" t="s">
        <v>371</v>
      </c>
      <c r="C7" s="66"/>
    </row>
    <row r="8" spans="2:3">
      <c r="B8" s="208" t="s">
        <v>372</v>
      </c>
      <c r="C8" s="66"/>
    </row>
    <row r="9" spans="2:3" s="7" customFormat="1">
      <c r="B9" s="208" t="s">
        <v>373</v>
      </c>
      <c r="C9" s="66"/>
    </row>
    <row r="10" spans="2:3">
      <c r="B10" s="25"/>
    </row>
    <row r="11" spans="2:3">
      <c r="B11" s="25"/>
    </row>
    <row r="36" spans="2:6" ht="40.5">
      <c r="B36" s="137" t="s">
        <v>0</v>
      </c>
      <c r="C36" s="138" t="s">
        <v>225</v>
      </c>
      <c r="F36" s="81"/>
    </row>
    <row r="37" spans="2:6">
      <c r="B37" s="143">
        <v>44652</v>
      </c>
      <c r="C37" s="162">
        <v>83</v>
      </c>
      <c r="F37" s="180"/>
    </row>
    <row r="38" spans="2:6">
      <c r="B38" s="143">
        <v>44682</v>
      </c>
      <c r="C38" s="162">
        <v>105</v>
      </c>
      <c r="F38" s="180"/>
    </row>
    <row r="39" spans="2:6">
      <c r="B39" s="143">
        <v>44713</v>
      </c>
      <c r="C39" s="163">
        <v>79</v>
      </c>
      <c r="F39" s="181"/>
    </row>
    <row r="40" spans="2:6">
      <c r="B40" s="143">
        <v>44743</v>
      </c>
      <c r="C40" s="163">
        <v>78</v>
      </c>
      <c r="F40" s="181"/>
    </row>
    <row r="41" spans="2:6">
      <c r="B41" s="143">
        <v>44774</v>
      </c>
      <c r="C41" s="163">
        <v>64</v>
      </c>
      <c r="F41" s="181"/>
    </row>
    <row r="42" spans="2:6">
      <c r="B42" s="143">
        <v>44805</v>
      </c>
      <c r="C42" s="163">
        <v>62</v>
      </c>
      <c r="F42" s="181"/>
    </row>
    <row r="43" spans="2:6">
      <c r="B43" s="143">
        <v>44835</v>
      </c>
      <c r="C43" s="163">
        <v>46</v>
      </c>
      <c r="F43" s="181"/>
    </row>
    <row r="44" spans="2:6">
      <c r="B44" s="143">
        <v>44866</v>
      </c>
      <c r="C44" s="163">
        <v>66</v>
      </c>
      <c r="F44" s="181"/>
    </row>
    <row r="45" spans="2:6">
      <c r="B45" s="143">
        <v>44896</v>
      </c>
      <c r="C45" s="163">
        <v>48</v>
      </c>
      <c r="F45" s="181"/>
    </row>
    <row r="46" spans="2:6">
      <c r="B46" s="143">
        <v>44927</v>
      </c>
      <c r="C46" s="163">
        <v>36</v>
      </c>
      <c r="F46" s="181"/>
    </row>
    <row r="47" spans="2:6">
      <c r="B47" s="143">
        <v>44958</v>
      </c>
      <c r="C47" s="163">
        <v>31</v>
      </c>
      <c r="E47" s="7"/>
      <c r="F47" s="181"/>
    </row>
    <row r="48" spans="2:6">
      <c r="B48" s="143">
        <v>44986</v>
      </c>
      <c r="C48" s="163">
        <v>34</v>
      </c>
      <c r="E48" s="7"/>
      <c r="F48" s="181"/>
    </row>
    <row r="49" spans="2:6">
      <c r="B49" s="79" t="s">
        <v>17</v>
      </c>
      <c r="C49" s="164">
        <f>SUM(C37:C48)</f>
        <v>732</v>
      </c>
      <c r="E49" s="7"/>
      <c r="F49" s="81"/>
    </row>
    <row r="50" spans="2:6">
      <c r="E50" s="2"/>
      <c r="F50" s="81"/>
    </row>
    <row r="52" spans="2:6">
      <c r="B52" s="29" t="s">
        <v>232</v>
      </c>
    </row>
  </sheetData>
  <hyperlinks>
    <hyperlink ref="B52" location="Introduction!A1" display="Return to information tab" xr:uid="{EF84AD0C-EEF4-4034-80D5-7CA7964CC13B}"/>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BF9D8-B39D-4E6C-8AC3-06DA62C3AF01}">
  <sheetPr>
    <tabColor rgb="FFE2C700"/>
    <pageSetUpPr autoPageBreaks="0"/>
  </sheetPr>
  <dimension ref="A5:J86"/>
  <sheetViews>
    <sheetView showGridLines="0" zoomScaleNormal="100" workbookViewId="0"/>
  </sheetViews>
  <sheetFormatPr defaultColWidth="8.7265625" defaultRowHeight="14.5"/>
  <cols>
    <col min="1" max="1" width="2.453125" style="7" customWidth="1"/>
    <col min="2" max="2" width="17.08984375" style="7" customWidth="1"/>
    <col min="3" max="3" width="17.81640625" style="7" customWidth="1"/>
    <col min="4" max="4" width="19.81640625" style="7" customWidth="1"/>
    <col min="5" max="5" width="21.453125" style="7" customWidth="1"/>
    <col min="6" max="6" width="18.453125" style="7" customWidth="1"/>
    <col min="7" max="7" width="19.81640625" style="7" bestFit="1" customWidth="1"/>
    <col min="8" max="8" width="17.26953125" style="7" bestFit="1" customWidth="1"/>
    <col min="9" max="9" width="27.26953125" style="7" bestFit="1" customWidth="1"/>
    <col min="10" max="10" width="17.7265625" style="7" bestFit="1" customWidth="1"/>
    <col min="11" max="16384" width="8.7265625" style="7"/>
  </cols>
  <sheetData>
    <row r="5" spans="2:2" ht="15">
      <c r="B5" s="46" t="s">
        <v>385</v>
      </c>
    </row>
    <row r="6" spans="2:2" ht="15">
      <c r="B6" s="46"/>
    </row>
    <row r="7" spans="2:2">
      <c r="B7" s="208" t="s">
        <v>396</v>
      </c>
    </row>
    <row r="8" spans="2:2">
      <c r="B8" s="208" t="s">
        <v>374</v>
      </c>
    </row>
    <row r="19" spans="2:8">
      <c r="H19" s="31"/>
    </row>
    <row r="22" spans="2:8">
      <c r="H22" s="1"/>
    </row>
    <row r="23" spans="2:8">
      <c r="H23" s="16"/>
    </row>
    <row r="24" spans="2:8">
      <c r="H24" s="16"/>
    </row>
    <row r="25" spans="2:8">
      <c r="H25" s="16"/>
    </row>
    <row r="26" spans="2:8">
      <c r="B26" s="16"/>
      <c r="C26" s="16"/>
      <c r="D26" s="16"/>
      <c r="E26" s="16"/>
      <c r="F26" s="16"/>
      <c r="G26" s="16"/>
      <c r="H26" s="16"/>
    </row>
    <row r="27" spans="2:8">
      <c r="B27" s="16"/>
      <c r="C27" s="16"/>
      <c r="D27" s="16"/>
      <c r="E27" s="16"/>
      <c r="F27" s="16"/>
      <c r="G27" s="16"/>
      <c r="H27" s="16"/>
    </row>
    <row r="28" spans="2:8">
      <c r="B28" s="16"/>
      <c r="C28" s="16"/>
      <c r="D28" s="16"/>
      <c r="E28" s="16"/>
      <c r="F28" s="16"/>
      <c r="G28" s="16"/>
      <c r="H28" s="16"/>
    </row>
    <row r="29" spans="2:8">
      <c r="B29" s="16"/>
      <c r="C29" s="16"/>
      <c r="D29" s="16"/>
      <c r="E29" s="16"/>
      <c r="F29" s="16"/>
      <c r="G29" s="16"/>
      <c r="H29" s="16"/>
    </row>
    <row r="30" spans="2:8">
      <c r="B30" s="16"/>
      <c r="C30" s="16"/>
      <c r="D30" s="16"/>
      <c r="E30" s="16"/>
      <c r="F30" s="16"/>
      <c r="G30" s="16"/>
      <c r="H30" s="16"/>
    </row>
    <row r="31" spans="2:8">
      <c r="B31" s="16"/>
      <c r="C31" s="16"/>
      <c r="D31" s="16"/>
      <c r="E31" s="16"/>
      <c r="F31" s="16"/>
      <c r="G31" s="16"/>
      <c r="H31" s="16"/>
    </row>
    <row r="32" spans="2:8">
      <c r="B32" s="16"/>
      <c r="C32" s="16"/>
      <c r="D32" s="16"/>
      <c r="E32" s="16"/>
      <c r="F32" s="16"/>
      <c r="G32" s="16"/>
      <c r="H32" s="16"/>
    </row>
    <row r="33" spans="1:9">
      <c r="B33" s="16"/>
      <c r="C33" s="16"/>
      <c r="D33" s="16"/>
      <c r="E33" s="16"/>
      <c r="F33" s="16"/>
      <c r="G33" s="16"/>
      <c r="H33" s="16"/>
    </row>
    <row r="34" spans="1:9">
      <c r="B34" s="16"/>
      <c r="C34" s="16"/>
      <c r="D34" s="16"/>
      <c r="E34" s="16"/>
      <c r="F34" s="16"/>
      <c r="G34" s="16"/>
      <c r="H34" s="16"/>
    </row>
    <row r="35" spans="1:9">
      <c r="D35" s="31"/>
      <c r="E35" s="43"/>
      <c r="F35" s="43"/>
    </row>
    <row r="36" spans="1:9">
      <c r="D36" s="31"/>
      <c r="E36" s="43"/>
      <c r="F36" s="43"/>
    </row>
    <row r="37" spans="1:9" ht="27">
      <c r="B37" s="140" t="s">
        <v>411</v>
      </c>
      <c r="C37" s="138" t="s">
        <v>207</v>
      </c>
      <c r="D37" s="138" t="s">
        <v>395</v>
      </c>
      <c r="E37" s="138" t="s">
        <v>208</v>
      </c>
      <c r="F37" s="138" t="s">
        <v>341</v>
      </c>
      <c r="H37" s="58"/>
      <c r="I37"/>
    </row>
    <row r="38" spans="1:9">
      <c r="B38" s="82" t="s">
        <v>399</v>
      </c>
      <c r="C38" s="83">
        <v>18</v>
      </c>
      <c r="D38" s="84">
        <v>2.3719999999999999</v>
      </c>
      <c r="E38" s="84">
        <f>D38</f>
        <v>2.3719999999999999</v>
      </c>
      <c r="F38" s="298">
        <f>(D38/C38)*1000</f>
        <v>131.77777777777777</v>
      </c>
      <c r="G38" s="294"/>
      <c r="I38" s="59"/>
    </row>
    <row r="39" spans="1:9">
      <c r="B39" s="82" t="s">
        <v>400</v>
      </c>
      <c r="C39" s="83">
        <v>1089</v>
      </c>
      <c r="D39" s="84">
        <v>221.423</v>
      </c>
      <c r="E39" s="84">
        <f>E38+D39</f>
        <v>223.79500000000002</v>
      </c>
      <c r="F39" s="298">
        <f t="shared" ref="F39:F49" si="0">(D39/C39)*1000</f>
        <v>203.32690541781452</v>
      </c>
      <c r="I39" s="59"/>
    </row>
    <row r="40" spans="1:9">
      <c r="B40" s="82" t="s">
        <v>401</v>
      </c>
      <c r="C40" s="83">
        <v>2409</v>
      </c>
      <c r="D40" s="84">
        <v>428.36</v>
      </c>
      <c r="E40" s="84">
        <f t="shared" ref="E40:E48" si="1">E39+D40</f>
        <v>652.15499999999997</v>
      </c>
      <c r="F40" s="298">
        <f t="shared" si="0"/>
        <v>177.81652137816522</v>
      </c>
      <c r="I40" s="59"/>
    </row>
    <row r="41" spans="1:9">
      <c r="B41" s="82" t="s">
        <v>402</v>
      </c>
      <c r="C41" s="83">
        <v>4970</v>
      </c>
      <c r="D41" s="84">
        <v>771.80899999999997</v>
      </c>
      <c r="E41" s="84">
        <f t="shared" si="1"/>
        <v>1423.9639999999999</v>
      </c>
      <c r="F41" s="298">
        <f t="shared" si="0"/>
        <v>155.29356136820923</v>
      </c>
      <c r="I41" s="59"/>
    </row>
    <row r="42" spans="1:9">
      <c r="B42" s="82" t="s">
        <v>403</v>
      </c>
      <c r="C42" s="83">
        <v>5137</v>
      </c>
      <c r="D42" s="84">
        <v>873.85199999999998</v>
      </c>
      <c r="E42" s="84">
        <f t="shared" si="1"/>
        <v>2297.8159999999998</v>
      </c>
      <c r="F42" s="298">
        <f t="shared" si="0"/>
        <v>170.10940237492699</v>
      </c>
      <c r="I42" s="59"/>
    </row>
    <row r="43" spans="1:9">
      <c r="B43" s="82" t="s">
        <v>404</v>
      </c>
      <c r="C43" s="83">
        <v>2321</v>
      </c>
      <c r="D43" s="84">
        <v>750.86099999999999</v>
      </c>
      <c r="E43" s="84">
        <f t="shared" si="1"/>
        <v>3048.6769999999997</v>
      </c>
      <c r="F43" s="298">
        <f t="shared" si="0"/>
        <v>323.50753985351145</v>
      </c>
      <c r="H43" s="16"/>
      <c r="I43" s="59"/>
    </row>
    <row r="44" spans="1:9">
      <c r="B44" s="82" t="s">
        <v>405</v>
      </c>
      <c r="C44" s="83">
        <v>1604</v>
      </c>
      <c r="D44" s="84">
        <v>748.07899999999995</v>
      </c>
      <c r="E44" s="84">
        <f t="shared" si="1"/>
        <v>3796.7559999999994</v>
      </c>
      <c r="F44" s="298">
        <f t="shared" si="0"/>
        <v>466.38341645885282</v>
      </c>
      <c r="H44" s="16"/>
      <c r="I44" s="59"/>
    </row>
    <row r="45" spans="1:9">
      <c r="B45" s="82" t="s">
        <v>406</v>
      </c>
      <c r="C45" s="83">
        <v>1020</v>
      </c>
      <c r="D45" s="84">
        <v>514.553</v>
      </c>
      <c r="E45" s="84">
        <f>E44+D45</f>
        <v>4311.3089999999993</v>
      </c>
      <c r="F45" s="298">
        <f t="shared" si="0"/>
        <v>504.463725490196</v>
      </c>
      <c r="I45" s="59"/>
    </row>
    <row r="46" spans="1:9">
      <c r="B46" s="82" t="s">
        <v>407</v>
      </c>
      <c r="C46" s="83">
        <v>900</v>
      </c>
      <c r="D46" s="84">
        <v>621.23199999999997</v>
      </c>
      <c r="E46" s="84">
        <f t="shared" si="1"/>
        <v>4932.5409999999993</v>
      </c>
      <c r="F46" s="298">
        <f t="shared" si="0"/>
        <v>690.25777777777773</v>
      </c>
      <c r="H46" s="16"/>
      <c r="I46" s="59"/>
    </row>
    <row r="47" spans="1:9">
      <c r="B47" s="82" t="s">
        <v>408</v>
      </c>
      <c r="C47" s="83">
        <v>995</v>
      </c>
      <c r="D47" s="84">
        <v>300.988</v>
      </c>
      <c r="E47" s="84">
        <f t="shared" si="1"/>
        <v>5233.5289999999995</v>
      </c>
      <c r="F47" s="298">
        <f t="shared" si="0"/>
        <v>302.50050251256283</v>
      </c>
      <c r="H47" s="16"/>
      <c r="I47" s="59"/>
    </row>
    <row r="48" spans="1:9">
      <c r="A48" s="81"/>
      <c r="B48" s="82" t="s">
        <v>409</v>
      </c>
      <c r="C48" s="83">
        <v>1407</v>
      </c>
      <c r="D48" s="84">
        <v>465.18900000000002</v>
      </c>
      <c r="E48" s="84">
        <f t="shared" si="1"/>
        <v>5698.7179999999998</v>
      </c>
      <c r="F48" s="298">
        <f t="shared" si="0"/>
        <v>330.62473347547979</v>
      </c>
      <c r="I48" s="59"/>
    </row>
    <row r="49" spans="1:10">
      <c r="A49" s="81"/>
      <c r="B49" s="82" t="s">
        <v>410</v>
      </c>
      <c r="C49" s="83">
        <v>732</v>
      </c>
      <c r="D49" s="179">
        <v>280.84899999999999</v>
      </c>
      <c r="E49" s="84">
        <f>E48+D49</f>
        <v>5979.567</v>
      </c>
      <c r="F49" s="298">
        <f t="shared" si="0"/>
        <v>383.67349726775956</v>
      </c>
      <c r="I49" s="59"/>
    </row>
    <row r="50" spans="1:10">
      <c r="B50" s="82" t="s">
        <v>17</v>
      </c>
      <c r="C50" s="85">
        <f>SUM(C38:C49)</f>
        <v>22602</v>
      </c>
      <c r="D50" s="86">
        <f>SUM(D38:D49)</f>
        <v>5979.567</v>
      </c>
      <c r="E50" s="87"/>
      <c r="F50" s="299">
        <f>(D50*1000)/C50</f>
        <v>264.55919830103528</v>
      </c>
      <c r="G50" s="16"/>
      <c r="H50" s="59"/>
      <c r="I50" s="59"/>
    </row>
    <row r="51" spans="1:10">
      <c r="G51" s="283"/>
      <c r="I51"/>
      <c r="J51"/>
    </row>
    <row r="52" spans="1:10">
      <c r="B52" s="29" t="s">
        <v>232</v>
      </c>
      <c r="I52"/>
      <c r="J52"/>
    </row>
    <row r="53" spans="1:10">
      <c r="I53" s="58"/>
      <c r="J53"/>
    </row>
    <row r="54" spans="1:10">
      <c r="I54" s="60"/>
      <c r="J54" s="59"/>
    </row>
    <row r="55" spans="1:10">
      <c r="D55" s="43"/>
      <c r="I55" s="60"/>
      <c r="J55" s="59"/>
    </row>
    <row r="56" spans="1:10">
      <c r="D56" s="44"/>
      <c r="I56" s="60"/>
      <c r="J56" s="59"/>
    </row>
    <row r="57" spans="1:10">
      <c r="I57" s="60"/>
      <c r="J57" s="59"/>
    </row>
    <row r="58" spans="1:10">
      <c r="I58" s="60"/>
      <c r="J58" s="59"/>
    </row>
    <row r="59" spans="1:10">
      <c r="I59" s="60"/>
      <c r="J59" s="59"/>
    </row>
    <row r="60" spans="1:10">
      <c r="I60" s="60"/>
      <c r="J60" s="59"/>
    </row>
    <row r="61" spans="1:10">
      <c r="I61" s="60"/>
      <c r="J61" s="59"/>
    </row>
    <row r="62" spans="1:10">
      <c r="D62" s="1"/>
      <c r="E62" s="1"/>
      <c r="F62" s="1"/>
      <c r="I62" s="60"/>
      <c r="J62" s="59"/>
    </row>
    <row r="63" spans="1:10">
      <c r="D63" s="17"/>
      <c r="E63" s="17"/>
      <c r="F63" s="17"/>
    </row>
    <row r="64" spans="1:10">
      <c r="D64" s="17"/>
      <c r="E64" s="17"/>
      <c r="F64" s="17"/>
    </row>
    <row r="65" spans="2:10">
      <c r="D65" s="17"/>
      <c r="E65" s="17"/>
      <c r="F65" s="17"/>
    </row>
    <row r="66" spans="2:10">
      <c r="D66" s="17"/>
      <c r="E66" s="17"/>
      <c r="F66" s="17"/>
    </row>
    <row r="67" spans="2:10">
      <c r="D67" s="17"/>
      <c r="E67" s="17"/>
      <c r="F67" s="17"/>
    </row>
    <row r="68" spans="2:10">
      <c r="D68" s="17"/>
      <c r="E68" s="17"/>
      <c r="F68" s="17"/>
    </row>
    <row r="69" spans="2:10">
      <c r="D69" s="17"/>
      <c r="E69" s="17"/>
      <c r="F69" s="17"/>
    </row>
    <row r="70" spans="2:10">
      <c r="D70" s="17"/>
      <c r="E70" s="17"/>
      <c r="F70" s="17"/>
    </row>
    <row r="71" spans="2:10">
      <c r="D71" s="17"/>
      <c r="E71" s="17"/>
      <c r="F71" s="17"/>
    </row>
    <row r="72" spans="2:10">
      <c r="D72" s="17"/>
      <c r="E72" s="17"/>
      <c r="F72" s="17"/>
    </row>
    <row r="76" spans="2:10">
      <c r="B76" s="16"/>
      <c r="C76" s="1"/>
      <c r="D76" s="18"/>
      <c r="G76" s="1"/>
      <c r="H76" s="1"/>
      <c r="I76" s="1"/>
      <c r="J76" s="1"/>
    </row>
    <row r="77" spans="2:10">
      <c r="B77" s="16"/>
      <c r="C77" s="17"/>
      <c r="G77" s="17"/>
      <c r="H77" s="17"/>
      <c r="I77" s="17"/>
      <c r="J77" s="17"/>
    </row>
    <row r="78" spans="2:10">
      <c r="B78" s="16"/>
      <c r="C78" s="17"/>
      <c r="G78" s="17"/>
      <c r="H78" s="17"/>
      <c r="I78" s="17"/>
      <c r="J78" s="17"/>
    </row>
    <row r="79" spans="2:10">
      <c r="B79" s="16"/>
      <c r="C79" s="17"/>
      <c r="G79" s="17"/>
      <c r="H79" s="17"/>
      <c r="I79" s="17"/>
      <c r="J79" s="17"/>
    </row>
    <row r="80" spans="2:10">
      <c r="B80" s="16"/>
      <c r="C80" s="17"/>
      <c r="G80" s="17"/>
      <c r="H80" s="17"/>
      <c r="I80" s="17"/>
      <c r="J80" s="17"/>
    </row>
    <row r="81" spans="2:10">
      <c r="B81" s="16"/>
      <c r="C81" s="17"/>
      <c r="G81" s="17"/>
      <c r="H81" s="17"/>
      <c r="I81" s="17"/>
      <c r="J81" s="17"/>
    </row>
    <row r="82" spans="2:10">
      <c r="B82" s="16"/>
      <c r="C82" s="17"/>
      <c r="G82" s="17"/>
      <c r="H82" s="17"/>
      <c r="I82" s="17"/>
      <c r="J82" s="17"/>
    </row>
    <row r="83" spans="2:10">
      <c r="B83" s="16"/>
      <c r="C83" s="17"/>
      <c r="G83" s="17"/>
      <c r="H83" s="17"/>
      <c r="I83" s="17"/>
      <c r="J83" s="17"/>
    </row>
    <row r="84" spans="2:10">
      <c r="B84" s="16"/>
      <c r="C84" s="17"/>
      <c r="G84" s="17"/>
      <c r="H84" s="17"/>
      <c r="I84" s="17"/>
      <c r="J84" s="17"/>
    </row>
    <row r="85" spans="2:10">
      <c r="B85" s="16"/>
      <c r="C85" s="17"/>
      <c r="G85" s="17"/>
      <c r="H85" s="17"/>
      <c r="I85" s="17"/>
      <c r="J85" s="17"/>
    </row>
    <row r="86" spans="2:10">
      <c r="B86" s="16"/>
      <c r="C86" s="17"/>
      <c r="G86" s="17"/>
      <c r="H86" s="17"/>
      <c r="I86" s="17"/>
      <c r="J86" s="17"/>
    </row>
  </sheetData>
  <phoneticPr fontId="29" type="noConversion"/>
  <hyperlinks>
    <hyperlink ref="B52" location="Introduction!A1" display="Return to information tab" xr:uid="{62FB3473-AFD6-4140-95F0-511BC9444DE5}"/>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2714EE-7DB4-4436-8753-C6D0E8E92C73}">
  <sheetPr>
    <tabColor rgb="FFE2C700"/>
    <pageSetUpPr autoPageBreaks="0"/>
  </sheetPr>
  <dimension ref="B1:H46"/>
  <sheetViews>
    <sheetView showGridLines="0" zoomScaleNormal="100" workbookViewId="0"/>
  </sheetViews>
  <sheetFormatPr defaultRowHeight="14.5"/>
  <cols>
    <col min="1" max="1" width="2.453125" customWidth="1"/>
    <col min="2" max="2" width="26" customWidth="1"/>
    <col min="3" max="3" width="24" customWidth="1"/>
    <col min="4" max="4" width="20.81640625" customWidth="1"/>
    <col min="5" max="5" width="18.1796875" customWidth="1"/>
    <col min="8" max="8" width="9.81640625" customWidth="1"/>
    <col min="9" max="10" width="15.54296875" bestFit="1" customWidth="1"/>
    <col min="11" max="11" width="10.1796875" bestFit="1" customWidth="1"/>
  </cols>
  <sheetData>
    <row r="1" spans="2:7" s="7" customFormat="1"/>
    <row r="2" spans="2:7" s="7" customFormat="1"/>
    <row r="3" spans="2:7" s="7" customFormat="1"/>
    <row r="5" spans="2:7" ht="21" customHeight="1">
      <c r="B5" s="9" t="s">
        <v>353</v>
      </c>
    </row>
    <row r="6" spans="2:7" s="7" customFormat="1" ht="15" customHeight="1">
      <c r="B6" s="9"/>
    </row>
    <row r="7" spans="2:7">
      <c r="B7" s="208" t="s">
        <v>256</v>
      </c>
    </row>
    <row r="8" spans="2:7">
      <c r="B8" s="208" t="s">
        <v>343</v>
      </c>
    </row>
    <row r="9" spans="2:7" s="7" customFormat="1">
      <c r="B9" s="208" t="s">
        <v>430</v>
      </c>
    </row>
    <row r="10" spans="2:7" s="7" customFormat="1">
      <c r="B10" s="25"/>
    </row>
    <row r="11" spans="2:7">
      <c r="B11" s="256"/>
    </row>
    <row r="12" spans="2:7">
      <c r="G12" s="31"/>
    </row>
    <row r="14" spans="2:7">
      <c r="G14" s="31"/>
    </row>
    <row r="15" spans="2:7">
      <c r="G15" s="31"/>
    </row>
    <row r="16" spans="2:7">
      <c r="G16" s="31"/>
    </row>
    <row r="23" spans="3:8">
      <c r="H23" s="4"/>
    </row>
    <row r="27" spans="3:8">
      <c r="F27" s="32"/>
    </row>
    <row r="32" spans="3:8">
      <c r="C32" s="43"/>
      <c r="D32" s="61"/>
    </row>
    <row r="33" spans="2:8" ht="29.15" customHeight="1">
      <c r="B33" s="141" t="s">
        <v>33</v>
      </c>
      <c r="C33" s="142" t="s">
        <v>323</v>
      </c>
      <c r="D33" s="142" t="s">
        <v>224</v>
      </c>
      <c r="E33" s="142" t="s">
        <v>257</v>
      </c>
    </row>
    <row r="34" spans="2:8">
      <c r="B34" s="90" t="s">
        <v>1</v>
      </c>
      <c r="C34" s="165">
        <v>345</v>
      </c>
      <c r="D34" s="88">
        <v>17424</v>
      </c>
      <c r="E34" s="89">
        <f>D34/$D$43</f>
        <v>0.77090522962569685</v>
      </c>
      <c r="F34" s="178"/>
      <c r="G34" s="182"/>
      <c r="H34" s="183"/>
    </row>
    <row r="35" spans="2:8">
      <c r="B35" s="90" t="s">
        <v>250</v>
      </c>
      <c r="C35" s="165">
        <v>268</v>
      </c>
      <c r="D35" s="88">
        <v>2679</v>
      </c>
      <c r="E35" s="89">
        <f>D35/$D$43</f>
        <v>0.11852933368728431</v>
      </c>
      <c r="F35" s="178"/>
      <c r="G35" s="182"/>
      <c r="H35" s="183"/>
    </row>
    <row r="36" spans="2:8">
      <c r="B36" s="90" t="s">
        <v>251</v>
      </c>
      <c r="C36" s="165">
        <v>68</v>
      </c>
      <c r="D36" s="88">
        <v>933</v>
      </c>
      <c r="E36" s="89">
        <f t="shared" ref="E36:E42" si="0">D36/$D$43</f>
        <v>4.1279532784709319E-2</v>
      </c>
      <c r="F36" s="178"/>
      <c r="G36" s="184"/>
      <c r="H36" s="183"/>
    </row>
    <row r="37" spans="2:8">
      <c r="B37" s="90" t="s">
        <v>3</v>
      </c>
      <c r="C37" s="165">
        <v>14</v>
      </c>
      <c r="D37" s="88">
        <v>773</v>
      </c>
      <c r="E37" s="89">
        <f t="shared" si="0"/>
        <v>3.4200513228917796E-2</v>
      </c>
      <c r="F37" s="178"/>
      <c r="G37" s="184"/>
      <c r="H37" s="183"/>
    </row>
    <row r="38" spans="2:8">
      <c r="B38" s="90" t="s">
        <v>5</v>
      </c>
      <c r="C38" s="165">
        <v>5</v>
      </c>
      <c r="D38" s="88">
        <v>343</v>
      </c>
      <c r="E38" s="89">
        <f t="shared" si="0"/>
        <v>1.5175648172728077E-2</v>
      </c>
      <c r="F38" s="178"/>
      <c r="G38" s="184"/>
      <c r="H38" s="183"/>
    </row>
    <row r="39" spans="2:8">
      <c r="B39" s="144" t="s">
        <v>252</v>
      </c>
      <c r="C39" s="165">
        <v>20</v>
      </c>
      <c r="D39" s="88">
        <v>178</v>
      </c>
      <c r="E39" s="89">
        <f t="shared" si="0"/>
        <v>7.8754092558180697E-3</v>
      </c>
      <c r="F39" s="295"/>
      <c r="G39" s="184"/>
      <c r="H39" s="183"/>
    </row>
    <row r="40" spans="2:8">
      <c r="B40" s="90" t="s">
        <v>214</v>
      </c>
      <c r="C40" s="165">
        <v>10</v>
      </c>
      <c r="D40" s="88">
        <v>172</v>
      </c>
      <c r="E40" s="89">
        <f t="shared" si="0"/>
        <v>7.6099460224758868E-3</v>
      </c>
      <c r="F40" s="178"/>
      <c r="G40" s="184"/>
      <c r="H40" s="183"/>
    </row>
    <row r="41" spans="2:8">
      <c r="B41" s="90" t="s">
        <v>7</v>
      </c>
      <c r="C41" s="165">
        <v>2</v>
      </c>
      <c r="D41" s="88">
        <v>94</v>
      </c>
      <c r="E41" s="89">
        <f t="shared" si="0"/>
        <v>4.1589239890275197E-3</v>
      </c>
      <c r="F41" s="178"/>
      <c r="G41" s="184"/>
      <c r="H41" s="183"/>
    </row>
    <row r="42" spans="2:8">
      <c r="B42" s="90" t="s">
        <v>8</v>
      </c>
      <c r="C42" s="165">
        <v>0</v>
      </c>
      <c r="D42" s="88">
        <v>6</v>
      </c>
      <c r="E42" s="89">
        <f t="shared" si="0"/>
        <v>2.6546323334218213E-4</v>
      </c>
      <c r="F42" s="178"/>
      <c r="G42" s="184"/>
      <c r="H42" s="183"/>
    </row>
    <row r="43" spans="2:8">
      <c r="B43" s="90" t="s">
        <v>17</v>
      </c>
      <c r="C43" s="166">
        <f>SUM(C34:C42)</f>
        <v>732</v>
      </c>
      <c r="D43" s="91">
        <f>SUM(D34:D42)</f>
        <v>22602</v>
      </c>
      <c r="E43" s="92">
        <f>SUM(E34:E42)</f>
        <v>1</v>
      </c>
      <c r="G43" s="81"/>
      <c r="H43" s="185"/>
    </row>
    <row r="45" spans="2:8">
      <c r="B45" s="29" t="s">
        <v>232</v>
      </c>
      <c r="C45" s="33"/>
    </row>
    <row r="46" spans="2:8">
      <c r="C46" s="33"/>
    </row>
  </sheetData>
  <hyperlinks>
    <hyperlink ref="B45" location="Introduction!A1" display="Return to information tab" xr:uid="{46F0841C-9F72-4553-A19A-8080E96AE376}"/>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5F5DE1-01CD-428E-B9CE-560470FCB4F3}">
  <sheetPr>
    <tabColor rgb="FFE2C700"/>
    <pageSetUpPr autoPageBreaks="0"/>
  </sheetPr>
  <dimension ref="B5:R199"/>
  <sheetViews>
    <sheetView showGridLines="0" zoomScaleNormal="100" workbookViewId="0"/>
  </sheetViews>
  <sheetFormatPr defaultColWidth="8.7265625" defaultRowHeight="13.5"/>
  <cols>
    <col min="1" max="1" width="2.453125" style="12" customWidth="1"/>
    <col min="2" max="2" width="26.453125" style="12" customWidth="1"/>
    <col min="3" max="3" width="18.54296875" style="41" customWidth="1"/>
    <col min="4" max="4" width="18.26953125" style="12" customWidth="1"/>
    <col min="5" max="5" width="18.54296875" style="12" customWidth="1"/>
    <col min="6" max="6" width="17.81640625" style="12" customWidth="1"/>
    <col min="7" max="7" width="18.54296875" style="12" customWidth="1"/>
    <col min="8" max="8" width="16.81640625" style="12" customWidth="1"/>
    <col min="9" max="9" width="18.54296875" style="12" customWidth="1"/>
    <col min="10" max="10" width="14.54296875" style="12" customWidth="1"/>
    <col min="11" max="11" width="18.54296875" style="12" customWidth="1"/>
    <col min="12" max="12" width="14.54296875" style="12" customWidth="1"/>
    <col min="13" max="13" width="18.54296875" style="12" customWidth="1"/>
    <col min="14" max="14" width="14.54296875" style="12" customWidth="1"/>
    <col min="15" max="15" width="18.54296875" style="12" customWidth="1"/>
    <col min="16" max="16" width="14.54296875" style="12" customWidth="1"/>
    <col min="17" max="17" width="18.54296875" style="12" customWidth="1"/>
    <col min="18" max="18" width="11.453125" style="12" customWidth="1"/>
    <col min="19" max="19" width="13" style="12" customWidth="1"/>
    <col min="20" max="20" width="11.7265625" style="12" customWidth="1"/>
    <col min="21" max="21" width="13" style="12" customWidth="1"/>
    <col min="22" max="16384" width="8.7265625" style="12"/>
  </cols>
  <sheetData>
    <row r="5" spans="2:9" s="13" customFormat="1" ht="15">
      <c r="B5" s="46" t="s">
        <v>354</v>
      </c>
      <c r="C5" s="40"/>
      <c r="I5" s="10"/>
    </row>
    <row r="6" spans="2:9" s="13" customFormat="1" ht="15">
      <c r="B6" s="46"/>
      <c r="C6" s="40"/>
      <c r="I6" s="10"/>
    </row>
    <row r="7" spans="2:9" s="13" customFormat="1" ht="14">
      <c r="B7" s="208" t="s">
        <v>375</v>
      </c>
      <c r="C7" s="40"/>
      <c r="I7" s="10"/>
    </row>
    <row r="8" spans="2:9" ht="14">
      <c r="B8" s="208" t="s">
        <v>376</v>
      </c>
    </row>
    <row r="9" spans="2:9" ht="13.5" customHeight="1">
      <c r="B9" s="208" t="s">
        <v>382</v>
      </c>
    </row>
    <row r="10" spans="2:9" ht="14">
      <c r="B10" s="208" t="s">
        <v>433</v>
      </c>
    </row>
    <row r="23" spans="3:3">
      <c r="C23" s="42"/>
    </row>
    <row r="24" spans="3:3">
      <c r="C24" s="42"/>
    </row>
    <row r="36" spans="2:9" s="204" customFormat="1">
      <c r="C36" s="41"/>
    </row>
    <row r="37" spans="2:9" s="204" customFormat="1">
      <c r="C37" s="41"/>
    </row>
    <row r="38" spans="2:9" s="204" customFormat="1">
      <c r="C38" s="41"/>
    </row>
    <row r="39" spans="2:9" s="204" customFormat="1">
      <c r="C39" s="41"/>
    </row>
    <row r="40" spans="2:9" s="204" customFormat="1">
      <c r="C40" s="41"/>
    </row>
    <row r="42" spans="2:9" ht="14">
      <c r="B42" s="19" t="s">
        <v>432</v>
      </c>
      <c r="E42" s="32"/>
    </row>
    <row r="43" spans="2:9" ht="50.25" customHeight="1">
      <c r="B43" s="139" t="s">
        <v>411</v>
      </c>
      <c r="C43" s="138" t="s">
        <v>1</v>
      </c>
      <c r="D43" s="138" t="s">
        <v>2</v>
      </c>
      <c r="E43" s="138" t="s">
        <v>3</v>
      </c>
      <c r="F43" s="138" t="s">
        <v>7</v>
      </c>
      <c r="G43" s="138" t="s">
        <v>8</v>
      </c>
      <c r="H43" s="138" t="s">
        <v>236</v>
      </c>
      <c r="I43" s="32"/>
    </row>
    <row r="44" spans="2:9" ht="14">
      <c r="B44" s="291" t="s">
        <v>399</v>
      </c>
      <c r="C44" s="173">
        <f>C61/$K$61</f>
        <v>0.95362563237774034</v>
      </c>
      <c r="D44" s="173">
        <f>D61/$K$61</f>
        <v>3.6256323777403031E-2</v>
      </c>
      <c r="E44" s="173">
        <f>E61/$K$61</f>
        <v>0</v>
      </c>
      <c r="F44" s="173">
        <f>F61/$K$61</f>
        <v>0</v>
      </c>
      <c r="G44" s="173">
        <f>G61/$K$61</f>
        <v>0</v>
      </c>
      <c r="H44" s="173">
        <f t="shared" ref="H44:H56" si="0">SUM(H61:J61)/K61</f>
        <v>1.0118043844856662E-2</v>
      </c>
    </row>
    <row r="45" spans="2:9" ht="14">
      <c r="B45" s="291" t="s">
        <v>400</v>
      </c>
      <c r="C45" s="173">
        <f>C62/$K$62</f>
        <v>0.98987910018381098</v>
      </c>
      <c r="D45" s="173">
        <f>D62/$K$62</f>
        <v>4.5975350347524872E-3</v>
      </c>
      <c r="E45" s="173">
        <f>E62/$K$62</f>
        <v>8.9421604801669205E-4</v>
      </c>
      <c r="F45" s="173">
        <f>F62/$K$62</f>
        <v>0</v>
      </c>
      <c r="G45" s="173">
        <f>G62/$K$62</f>
        <v>0</v>
      </c>
      <c r="H45" s="173">
        <f t="shared" si="0"/>
        <v>4.6291487334197438E-3</v>
      </c>
    </row>
    <row r="46" spans="2:9" ht="14">
      <c r="B46" s="291" t="s">
        <v>401</v>
      </c>
      <c r="C46" s="173">
        <f>C63/$K$63</f>
        <v>0.98603744513960223</v>
      </c>
      <c r="D46" s="173">
        <f>D63/$K$63</f>
        <v>8.6492669717060412E-3</v>
      </c>
      <c r="E46" s="173">
        <f>E63/$K$63</f>
        <v>4.1553833224390694E-4</v>
      </c>
      <c r="F46" s="173">
        <f>F63/$K$63</f>
        <v>0</v>
      </c>
      <c r="G46" s="173">
        <f>G63/$K$63</f>
        <v>0</v>
      </c>
      <c r="H46" s="173">
        <f t="shared" si="0"/>
        <v>4.8977495564478469E-3</v>
      </c>
    </row>
    <row r="47" spans="2:9" ht="14">
      <c r="B47" s="291" t="s">
        <v>402</v>
      </c>
      <c r="C47" s="173">
        <f>C64/$K$64</f>
        <v>0.98385999644989885</v>
      </c>
      <c r="D47" s="173">
        <f>D64/$K$64</f>
        <v>9.8275609639172385E-3</v>
      </c>
      <c r="E47" s="173">
        <f>E64/$K$64</f>
        <v>4.5464616245729193E-3</v>
      </c>
      <c r="F47" s="173">
        <f>F64/$K$64</f>
        <v>0</v>
      </c>
      <c r="G47" s="173">
        <f>G64/$K$64</f>
        <v>0</v>
      </c>
      <c r="H47" s="173">
        <f t="shared" si="0"/>
        <v>1.7659809616109685E-3</v>
      </c>
    </row>
    <row r="48" spans="2:9" ht="14">
      <c r="B48" s="291" t="s">
        <v>403</v>
      </c>
      <c r="C48" s="173">
        <f>C65/$K$65</f>
        <v>0.91723884593729843</v>
      </c>
      <c r="D48" s="173">
        <f>D65/$K$65</f>
        <v>4.943285590694993E-2</v>
      </c>
      <c r="E48" s="173">
        <f>E65/$K$65</f>
        <v>2.2107862658665316E-2</v>
      </c>
      <c r="F48" s="173">
        <f>F65/$K$65</f>
        <v>0</v>
      </c>
      <c r="G48" s="173">
        <f>G65/$K$65</f>
        <v>0</v>
      </c>
      <c r="H48" s="173">
        <f t="shared" si="0"/>
        <v>1.1220435497086465E-2</v>
      </c>
    </row>
    <row r="49" spans="2:11" ht="14">
      <c r="B49" s="291" t="s">
        <v>404</v>
      </c>
      <c r="C49" s="173">
        <f>C66/$K$66</f>
        <v>0.80079002638304564</v>
      </c>
      <c r="D49" s="173">
        <f>D66/$K$66</f>
        <v>2.1925496197032476E-2</v>
      </c>
      <c r="E49" s="173">
        <f>E66/$K$66</f>
        <v>0.12958723385553386</v>
      </c>
      <c r="F49" s="173">
        <f>F66/$K$66</f>
        <v>3.5848179623125989E-2</v>
      </c>
      <c r="G49" s="173">
        <f>G66/$K$66</f>
        <v>0</v>
      </c>
      <c r="H49" s="173">
        <f t="shared" si="0"/>
        <v>1.1849063941262098E-2</v>
      </c>
    </row>
    <row r="50" spans="2:11" ht="14">
      <c r="B50" s="291" t="s">
        <v>405</v>
      </c>
      <c r="C50" s="173">
        <f>C67/$K$67</f>
        <v>0.7801288366602992</v>
      </c>
      <c r="D50" s="173">
        <f>D67/$K$67</f>
        <v>9.8813093269561111E-3</v>
      </c>
      <c r="E50" s="173">
        <f>E67/$K$67</f>
        <v>9.4345650659890215E-2</v>
      </c>
      <c r="F50" s="173">
        <f>F67/$K$67</f>
        <v>0.11001912899573441</v>
      </c>
      <c r="G50" s="173">
        <f>G67/$K$67</f>
        <v>0</v>
      </c>
      <c r="H50" s="173">
        <f>SUM(H67:J67)/K67</f>
        <v>5.6250743571200374E-3</v>
      </c>
    </row>
    <row r="51" spans="2:11" ht="14">
      <c r="B51" s="291" t="s">
        <v>406</v>
      </c>
      <c r="C51" s="173">
        <f>C68/$K$68</f>
        <v>0.60774303133010599</v>
      </c>
      <c r="D51" s="173">
        <f>D68/$K$68</f>
        <v>2.6733883584392666E-2</v>
      </c>
      <c r="E51" s="173">
        <f>E68/$K$68</f>
        <v>0.16144692577829689</v>
      </c>
      <c r="F51" s="173">
        <f>F68/$K$68</f>
        <v>0.14268306666174332</v>
      </c>
      <c r="G51" s="173">
        <f>G68/$K$68</f>
        <v>4.6836769001443977E-2</v>
      </c>
      <c r="H51" s="173">
        <f t="shared" si="0"/>
        <v>1.4556323644017235E-2</v>
      </c>
    </row>
    <row r="52" spans="2:11" ht="14">
      <c r="B52" s="291" t="s">
        <v>407</v>
      </c>
      <c r="C52" s="173">
        <f>C69/$K$69</f>
        <v>0.48393997733535954</v>
      </c>
      <c r="D52" s="173">
        <f>D69/$K$69</f>
        <v>0.10239169907538571</v>
      </c>
      <c r="E52" s="173">
        <f>E69/$K$69</f>
        <v>6.0877417776289716E-2</v>
      </c>
      <c r="F52" s="173">
        <f>F69/$K$69</f>
        <v>0.15403907074973605</v>
      </c>
      <c r="G52" s="173">
        <f>G69/$K$69</f>
        <v>0.18189661833260365</v>
      </c>
      <c r="H52" s="173">
        <f t="shared" si="0"/>
        <v>1.6855216730625601E-2</v>
      </c>
    </row>
    <row r="53" spans="2:11" ht="14">
      <c r="B53" s="291" t="s">
        <v>408</v>
      </c>
      <c r="C53" s="173">
        <f>C70/$K$70</f>
        <v>0.50859502704426751</v>
      </c>
      <c r="D53" s="173">
        <f>D70/$K$70</f>
        <v>0.34230268316344836</v>
      </c>
      <c r="E53" s="173">
        <f>E70/$K$70</f>
        <v>3.1389955745744019E-2</v>
      </c>
      <c r="F53" s="173">
        <f>F70/$K$70</f>
        <v>5.0168113014472339E-3</v>
      </c>
      <c r="G53" s="173">
        <f>G70/$K$70</f>
        <v>0</v>
      </c>
      <c r="H53" s="173">
        <f t="shared" si="0"/>
        <v>0.11269552274509281</v>
      </c>
    </row>
    <row r="54" spans="2:11" ht="14">
      <c r="B54" s="291" t="s">
        <v>409</v>
      </c>
      <c r="C54" s="173">
        <f>C71/$K$71</f>
        <v>0.43095387036236882</v>
      </c>
      <c r="D54" s="173">
        <f>D71/$K$71</f>
        <v>0.27975725995240641</v>
      </c>
      <c r="E54" s="173">
        <f>E71/$K$71</f>
        <v>1.0784863786546974E-2</v>
      </c>
      <c r="F54" s="173">
        <f>F71/$K$71</f>
        <v>8.7964246790014383E-2</v>
      </c>
      <c r="G54" s="173">
        <f>G71/$K$71</f>
        <v>3.2728632878249481E-2</v>
      </c>
      <c r="H54" s="173">
        <f t="shared" si="0"/>
        <v>0.15781112623041388</v>
      </c>
    </row>
    <row r="55" spans="2:11" ht="14">
      <c r="B55" s="291" t="s">
        <v>410</v>
      </c>
      <c r="C55" s="173">
        <f>C72/$K$72</f>
        <v>0.6691460535732725</v>
      </c>
      <c r="D55" s="173">
        <f>D72/$K$72</f>
        <v>0.21561408443683261</v>
      </c>
      <c r="E55" s="173">
        <f>E72/$K$72</f>
        <v>1.1294325420421652E-2</v>
      </c>
      <c r="F55" s="173">
        <f>F72/$K$72</f>
        <v>2.3731613785343726E-2</v>
      </c>
      <c r="G55" s="173">
        <f>G72/$K$72</f>
        <v>0</v>
      </c>
      <c r="H55" s="173">
        <f t="shared" si="0"/>
        <v>8.0213922784129546E-2</v>
      </c>
    </row>
    <row r="56" spans="2:11" ht="14">
      <c r="B56" s="67" t="s">
        <v>12</v>
      </c>
      <c r="C56" s="68">
        <f>C73/$K$73</f>
        <v>0.75999248775036732</v>
      </c>
      <c r="D56" s="68">
        <f>D73/$K$73</f>
        <v>7.5345756640907285E-2</v>
      </c>
      <c r="E56" s="68">
        <f>E73/$K$73</f>
        <v>5.512322213297384E-2</v>
      </c>
      <c r="F56" s="68">
        <f>F73/$K$73</f>
        <v>5.4757643822704892E-2</v>
      </c>
      <c r="G56" s="68">
        <f>G73/$K$73</f>
        <v>2.5474252567117318E-2</v>
      </c>
      <c r="H56" s="174">
        <f t="shared" si="0"/>
        <v>2.9306637085929468E-2</v>
      </c>
    </row>
    <row r="58" spans="2:11" ht="14">
      <c r="I58" s="32"/>
    </row>
    <row r="59" spans="2:11" ht="14">
      <c r="B59" s="19" t="s">
        <v>223</v>
      </c>
      <c r="I59" s="32"/>
      <c r="K59" s="26"/>
    </row>
    <row r="60" spans="2:11" ht="40.5">
      <c r="B60" s="139" t="s">
        <v>411</v>
      </c>
      <c r="C60" s="138" t="s">
        <v>1</v>
      </c>
      <c r="D60" s="138" t="s">
        <v>10</v>
      </c>
      <c r="E60" s="138" t="s">
        <v>3</v>
      </c>
      <c r="F60" s="138" t="s">
        <v>7</v>
      </c>
      <c r="G60" s="138" t="s">
        <v>8</v>
      </c>
      <c r="H60" s="138" t="s">
        <v>9</v>
      </c>
      <c r="I60" s="138" t="s">
        <v>11</v>
      </c>
      <c r="J60" s="138" t="s">
        <v>5</v>
      </c>
      <c r="K60" s="138" t="s">
        <v>431</v>
      </c>
    </row>
    <row r="61" spans="2:11">
      <c r="B61" s="291" t="s">
        <v>399</v>
      </c>
      <c r="C61" s="304">
        <v>2.262</v>
      </c>
      <c r="D61" s="304">
        <v>8.5999999999999993E-2</v>
      </c>
      <c r="E61" s="303">
        <v>0</v>
      </c>
      <c r="F61" s="303">
        <v>0</v>
      </c>
      <c r="G61" s="303">
        <v>0</v>
      </c>
      <c r="H61" s="304">
        <v>2.4E-2</v>
      </c>
      <c r="I61" s="303">
        <v>0</v>
      </c>
      <c r="J61" s="303">
        <v>0</v>
      </c>
      <c r="K61" s="305">
        <f t="shared" ref="K61:K72" si="1">SUM(C61:J61)</f>
        <v>2.3719999999999999</v>
      </c>
    </row>
    <row r="62" spans="2:11">
      <c r="B62" s="291" t="s">
        <v>400</v>
      </c>
      <c r="C62" s="304">
        <v>219.18199999999999</v>
      </c>
      <c r="D62" s="304">
        <v>1.018</v>
      </c>
      <c r="E62" s="304">
        <v>0.19800000000000001</v>
      </c>
      <c r="F62" s="303">
        <v>0</v>
      </c>
      <c r="G62" s="303">
        <v>0</v>
      </c>
      <c r="H62" s="304">
        <v>0.46899999999999997</v>
      </c>
      <c r="I62" s="303">
        <v>0</v>
      </c>
      <c r="J62" s="304">
        <v>0.55600000000000005</v>
      </c>
      <c r="K62" s="305">
        <f t="shared" si="1"/>
        <v>221.423</v>
      </c>
    </row>
    <row r="63" spans="2:11">
      <c r="B63" s="291" t="s">
        <v>401</v>
      </c>
      <c r="C63" s="304">
        <v>422.37900000000002</v>
      </c>
      <c r="D63" s="304">
        <v>3.7050000000000001</v>
      </c>
      <c r="E63" s="304">
        <v>0.17799999999999999</v>
      </c>
      <c r="F63" s="303">
        <v>0</v>
      </c>
      <c r="G63" s="303">
        <v>0</v>
      </c>
      <c r="H63" s="304">
        <v>0.56699999999999995</v>
      </c>
      <c r="I63" s="303">
        <v>0</v>
      </c>
      <c r="J63" s="304">
        <v>1.5309999999999999</v>
      </c>
      <c r="K63" s="305">
        <f t="shared" si="1"/>
        <v>428.36</v>
      </c>
    </row>
    <row r="64" spans="2:11">
      <c r="B64" s="291" t="s">
        <v>402</v>
      </c>
      <c r="C64" s="304">
        <v>759.35199999999998</v>
      </c>
      <c r="D64" s="304">
        <v>7.585</v>
      </c>
      <c r="E64" s="304">
        <v>3.5089999999999999</v>
      </c>
      <c r="F64" s="303">
        <v>0</v>
      </c>
      <c r="G64" s="303">
        <v>0</v>
      </c>
      <c r="H64" s="304">
        <v>0.65100000000000002</v>
      </c>
      <c r="I64" s="304">
        <v>0.20899999999999999</v>
      </c>
      <c r="J64" s="304">
        <v>0.503</v>
      </c>
      <c r="K64" s="305">
        <f t="shared" si="1"/>
        <v>771.80899999999997</v>
      </c>
    </row>
    <row r="65" spans="2:12">
      <c r="B65" s="291" t="s">
        <v>403</v>
      </c>
      <c r="C65" s="304">
        <v>801.53099999999995</v>
      </c>
      <c r="D65" s="304">
        <v>43.197000000000003</v>
      </c>
      <c r="E65" s="304">
        <v>19.318999999999999</v>
      </c>
      <c r="F65" s="303">
        <v>0</v>
      </c>
      <c r="G65" s="303">
        <v>0</v>
      </c>
      <c r="H65" s="304">
        <v>7.3</v>
      </c>
      <c r="I65" s="304">
        <v>2.0579999999999998</v>
      </c>
      <c r="J65" s="304">
        <v>0.44700000000000001</v>
      </c>
      <c r="K65" s="305">
        <f t="shared" si="1"/>
        <v>873.85199999999986</v>
      </c>
    </row>
    <row r="66" spans="2:12">
      <c r="B66" s="291" t="s">
        <v>404</v>
      </c>
      <c r="C66" s="304">
        <v>601.28200000000004</v>
      </c>
      <c r="D66" s="304">
        <v>16.463000000000001</v>
      </c>
      <c r="E66" s="304">
        <v>97.302000000000007</v>
      </c>
      <c r="F66" s="304">
        <v>26.917000000000002</v>
      </c>
      <c r="G66" s="303">
        <v>0</v>
      </c>
      <c r="H66" s="304">
        <v>2.5449999999999999</v>
      </c>
      <c r="I66" s="304">
        <v>5.0709999999999997</v>
      </c>
      <c r="J66" s="304">
        <v>1.2809999999999999</v>
      </c>
      <c r="K66" s="305">
        <f t="shared" si="1"/>
        <v>750.86099999999999</v>
      </c>
    </row>
    <row r="67" spans="2:12">
      <c r="B67" s="291" t="s">
        <v>405</v>
      </c>
      <c r="C67" s="304">
        <v>583.59799999999996</v>
      </c>
      <c r="D67" s="304">
        <v>7.3920000000000003</v>
      </c>
      <c r="E67" s="304">
        <v>70.578000000000003</v>
      </c>
      <c r="F67" s="304">
        <v>82.302999999999997</v>
      </c>
      <c r="G67" s="303">
        <v>0</v>
      </c>
      <c r="H67" s="304">
        <v>1.042</v>
      </c>
      <c r="I67" s="304">
        <v>2.819</v>
      </c>
      <c r="J67" s="304">
        <v>0.34699999999999998</v>
      </c>
      <c r="K67" s="305">
        <f t="shared" si="1"/>
        <v>748.07899999999995</v>
      </c>
    </row>
    <row r="68" spans="2:12">
      <c r="B68" s="291" t="s">
        <v>406</v>
      </c>
      <c r="C68" s="304">
        <v>312.71600000000001</v>
      </c>
      <c r="D68" s="304">
        <v>13.756</v>
      </c>
      <c r="E68" s="304">
        <v>83.072999999999993</v>
      </c>
      <c r="F68" s="304">
        <v>73.418000000000006</v>
      </c>
      <c r="G68" s="304">
        <v>24.1</v>
      </c>
      <c r="H68" s="304">
        <v>4.0570000000000004</v>
      </c>
      <c r="I68" s="304">
        <v>2.581</v>
      </c>
      <c r="J68" s="304">
        <v>0.85199999999999998</v>
      </c>
      <c r="K68" s="305">
        <f t="shared" si="1"/>
        <v>514.553</v>
      </c>
    </row>
    <row r="69" spans="2:12">
      <c r="B69" s="291" t="s">
        <v>407</v>
      </c>
      <c r="C69" s="304">
        <v>300.63900000000001</v>
      </c>
      <c r="D69" s="304">
        <v>63.609000000000002</v>
      </c>
      <c r="E69" s="304">
        <v>37.819000000000003</v>
      </c>
      <c r="F69" s="304">
        <v>95.694000000000003</v>
      </c>
      <c r="G69" s="304">
        <v>113</v>
      </c>
      <c r="H69" s="304">
        <v>5.41</v>
      </c>
      <c r="I69" s="304">
        <v>4.9829999999999997</v>
      </c>
      <c r="J69" s="304">
        <v>7.8E-2</v>
      </c>
      <c r="K69" s="305">
        <f t="shared" si="1"/>
        <v>621.23199999999986</v>
      </c>
    </row>
    <row r="70" spans="2:12">
      <c r="B70" s="291" t="s">
        <v>408</v>
      </c>
      <c r="C70" s="304">
        <v>153.08099999999999</v>
      </c>
      <c r="D70" s="304">
        <v>103.029</v>
      </c>
      <c r="E70" s="304">
        <v>9.4480000000000004</v>
      </c>
      <c r="F70" s="304">
        <v>1.51</v>
      </c>
      <c r="G70" s="303">
        <v>0</v>
      </c>
      <c r="H70" s="304">
        <v>22.146000000000001</v>
      </c>
      <c r="I70" s="304">
        <v>11.263999999999999</v>
      </c>
      <c r="J70" s="304">
        <v>0.51</v>
      </c>
      <c r="K70" s="305">
        <f t="shared" si="1"/>
        <v>300.988</v>
      </c>
    </row>
    <row r="71" spans="2:12">
      <c r="B71" s="291" t="s">
        <v>409</v>
      </c>
      <c r="C71" s="304">
        <v>200.47499999999999</v>
      </c>
      <c r="D71" s="304">
        <v>130.13999999999999</v>
      </c>
      <c r="E71" s="304">
        <v>5.0170000000000003</v>
      </c>
      <c r="F71" s="304">
        <v>40.92</v>
      </c>
      <c r="G71" s="304">
        <v>15.225</v>
      </c>
      <c r="H71" s="304">
        <v>64.602000000000004</v>
      </c>
      <c r="I71" s="304">
        <v>8.5109999999999992</v>
      </c>
      <c r="J71" s="304">
        <v>0.29899999999999999</v>
      </c>
      <c r="K71" s="305">
        <f t="shared" si="1"/>
        <v>465.18900000000002</v>
      </c>
    </row>
    <row r="72" spans="2:12">
      <c r="B72" s="291" t="s">
        <v>410</v>
      </c>
      <c r="C72" s="304">
        <v>187.929</v>
      </c>
      <c r="D72" s="304">
        <v>60.555</v>
      </c>
      <c r="E72" s="304">
        <v>3.1720000000000002</v>
      </c>
      <c r="F72" s="304">
        <v>6.665</v>
      </c>
      <c r="G72" s="303">
        <v>0</v>
      </c>
      <c r="H72" s="304">
        <v>17.257000000000001</v>
      </c>
      <c r="I72" s="304">
        <v>5.1669999999999998</v>
      </c>
      <c r="J72" s="304">
        <v>0.104</v>
      </c>
      <c r="K72" s="305">
        <f t="shared" si="1"/>
        <v>280.84899999999999</v>
      </c>
    </row>
    <row r="73" spans="2:12">
      <c r="B73" s="145" t="s">
        <v>12</v>
      </c>
      <c r="C73" s="305">
        <f>SUM(C61:C72)</f>
        <v>4544.4260000000004</v>
      </c>
      <c r="D73" s="305">
        <f t="shared" ref="D73:J73" si="2">SUM(D61:D72)</f>
        <v>450.53500000000003</v>
      </c>
      <c r="E73" s="305">
        <f t="shared" si="2"/>
        <v>329.613</v>
      </c>
      <c r="F73" s="305">
        <f t="shared" si="2"/>
        <v>327.42700000000002</v>
      </c>
      <c r="G73" s="305">
        <f t="shared" si="2"/>
        <v>152.32499999999999</v>
      </c>
      <c r="H73" s="305">
        <f t="shared" si="2"/>
        <v>126.07000000000001</v>
      </c>
      <c r="I73" s="305">
        <f t="shared" si="2"/>
        <v>42.662999999999997</v>
      </c>
      <c r="J73" s="305">
        <f t="shared" si="2"/>
        <v>6.508</v>
      </c>
      <c r="K73" s="305">
        <f>SUM(K61:K72)</f>
        <v>5979.567</v>
      </c>
    </row>
    <row r="74" spans="2:12" ht="14.5">
      <c r="D74" s="167"/>
      <c r="E74" s="167"/>
      <c r="F74" s="167"/>
      <c r="G74" s="167"/>
      <c r="H74" s="167"/>
      <c r="I74" s="167"/>
      <c r="J74" s="167"/>
      <c r="L74" s="261"/>
    </row>
    <row r="76" spans="2:12" ht="14">
      <c r="B76" s="29" t="s">
        <v>232</v>
      </c>
      <c r="C76" s="13"/>
      <c r="D76" s="241"/>
      <c r="E76" s="13"/>
      <c r="F76" s="55"/>
      <c r="G76" s="55"/>
    </row>
    <row r="77" spans="2:12">
      <c r="C77" s="172"/>
      <c r="D77" s="172"/>
      <c r="E77" s="310"/>
      <c r="F77" s="172"/>
      <c r="G77" s="172"/>
      <c r="H77" s="172"/>
      <c r="I77" s="172"/>
      <c r="J77" s="172"/>
    </row>
    <row r="78" spans="2:12">
      <c r="C78" s="300"/>
      <c r="D78" s="300"/>
      <c r="E78" s="311"/>
      <c r="F78" s="300"/>
      <c r="G78" s="300"/>
      <c r="H78" s="300"/>
      <c r="I78" s="300"/>
      <c r="J78" s="300"/>
    </row>
    <row r="79" spans="2:12">
      <c r="C79" s="300"/>
      <c r="D79" s="300"/>
      <c r="E79" s="312"/>
      <c r="F79" s="300"/>
      <c r="G79" s="300"/>
      <c r="H79" s="300"/>
      <c r="I79" s="300"/>
      <c r="J79" s="300"/>
    </row>
    <row r="80" spans="2:12">
      <c r="C80" s="300"/>
      <c r="D80" s="300"/>
      <c r="E80" s="311"/>
      <c r="F80" s="300"/>
      <c r="G80" s="300"/>
      <c r="H80" s="300"/>
      <c r="I80" s="300"/>
      <c r="J80" s="300"/>
    </row>
    <row r="81" spans="2:13">
      <c r="C81" s="300"/>
      <c r="D81" s="300"/>
      <c r="E81" s="311"/>
      <c r="F81" s="300"/>
      <c r="G81" s="300"/>
      <c r="H81" s="300"/>
      <c r="I81" s="300"/>
      <c r="J81" s="300"/>
    </row>
    <row r="82" spans="2:13">
      <c r="C82" s="300"/>
      <c r="D82" s="300"/>
      <c r="E82" s="300"/>
      <c r="F82" s="300"/>
      <c r="G82" s="300"/>
      <c r="H82" s="300"/>
      <c r="I82" s="300"/>
      <c r="J82" s="300"/>
    </row>
    <row r="83" spans="2:13">
      <c r="C83" s="300"/>
      <c r="D83" s="300"/>
      <c r="E83" s="300"/>
      <c r="F83" s="300"/>
      <c r="G83" s="300"/>
      <c r="H83" s="300"/>
      <c r="I83" s="300"/>
      <c r="J83" s="300"/>
    </row>
    <row r="84" spans="2:13">
      <c r="C84" s="300"/>
      <c r="D84" s="300"/>
      <c r="E84" s="300"/>
      <c r="F84" s="300"/>
      <c r="G84" s="300"/>
      <c r="H84" s="300"/>
      <c r="I84" s="300"/>
      <c r="J84" s="300"/>
    </row>
    <row r="85" spans="2:13">
      <c r="C85" s="300"/>
      <c r="D85" s="300"/>
      <c r="E85" s="300"/>
      <c r="F85" s="300"/>
      <c r="G85" s="300"/>
      <c r="H85" s="300"/>
      <c r="I85" s="300"/>
      <c r="J85" s="300"/>
    </row>
    <row r="86" spans="2:13">
      <c r="C86" s="300"/>
      <c r="D86" s="300"/>
      <c r="E86" s="300"/>
      <c r="F86" s="300"/>
      <c r="G86" s="300"/>
      <c r="H86" s="300"/>
      <c r="I86" s="300"/>
      <c r="J86" s="300"/>
    </row>
    <row r="87" spans="2:13">
      <c r="C87" s="300"/>
      <c r="D87" s="300"/>
      <c r="E87" s="300"/>
      <c r="F87" s="300"/>
      <c r="G87" s="300"/>
      <c r="H87" s="300"/>
      <c r="I87" s="300"/>
      <c r="J87" s="300"/>
    </row>
    <row r="88" spans="2:13">
      <c r="C88" s="300"/>
      <c r="D88" s="300"/>
      <c r="E88" s="300"/>
      <c r="F88" s="300"/>
      <c r="G88" s="300"/>
      <c r="H88" s="300"/>
      <c r="I88" s="300"/>
      <c r="J88" s="300"/>
    </row>
    <row r="89" spans="2:13">
      <c r="C89" s="300"/>
      <c r="D89" s="300"/>
      <c r="E89" s="300"/>
      <c r="F89" s="300"/>
      <c r="G89" s="300"/>
      <c r="H89" s="300"/>
      <c r="I89" s="300"/>
      <c r="J89" s="300"/>
    </row>
    <row r="90" spans="2:13">
      <c r="C90" s="52"/>
    </row>
    <row r="91" spans="2:13">
      <c r="C91" s="52"/>
    </row>
    <row r="92" spans="2:13">
      <c r="C92" s="301"/>
      <c r="D92" s="301"/>
      <c r="E92" s="301"/>
      <c r="F92" s="301"/>
      <c r="G92" s="301"/>
      <c r="H92" s="301"/>
      <c r="I92" s="301"/>
      <c r="J92" s="301"/>
    </row>
    <row r="93" spans="2:13">
      <c r="C93" s="301"/>
      <c r="D93" s="301"/>
      <c r="E93" s="301"/>
      <c r="F93" s="301"/>
      <c r="G93" s="301"/>
      <c r="H93" s="301"/>
      <c r="I93" s="301"/>
      <c r="J93" s="301"/>
    </row>
    <row r="94" spans="2:13">
      <c r="B94" s="13"/>
      <c r="C94" s="301"/>
      <c r="D94" s="302"/>
      <c r="E94" s="302"/>
      <c r="F94" s="302"/>
      <c r="G94" s="301"/>
      <c r="H94" s="301"/>
      <c r="I94" s="301"/>
      <c r="J94" s="301"/>
    </row>
    <row r="95" spans="2:13">
      <c r="B95" s="51"/>
      <c r="C95" s="301"/>
      <c r="D95" s="301"/>
      <c r="E95" s="301"/>
      <c r="F95" s="301"/>
      <c r="G95" s="301"/>
      <c r="H95" s="301"/>
      <c r="I95" s="301"/>
      <c r="J95" s="301"/>
    </row>
    <row r="96" spans="2:13">
      <c r="B96" s="51"/>
      <c r="C96" s="301"/>
      <c r="D96" s="301"/>
      <c r="E96" s="301"/>
      <c r="F96" s="301"/>
      <c r="G96" s="301"/>
      <c r="H96" s="301"/>
      <c r="I96" s="301"/>
      <c r="J96" s="301"/>
      <c r="M96" s="13"/>
    </row>
    <row r="97" spans="2:18">
      <c r="B97" s="51"/>
      <c r="C97" s="301"/>
      <c r="D97" s="301"/>
      <c r="E97" s="301"/>
      <c r="F97" s="301"/>
      <c r="G97" s="301"/>
      <c r="H97" s="301"/>
      <c r="I97" s="301"/>
      <c r="J97" s="301"/>
    </row>
    <row r="98" spans="2:18">
      <c r="B98" s="51"/>
      <c r="C98" s="301"/>
      <c r="D98" s="301"/>
      <c r="E98" s="301"/>
      <c r="F98" s="301"/>
      <c r="G98" s="301"/>
      <c r="H98" s="301"/>
      <c r="I98" s="301"/>
      <c r="J98" s="301"/>
    </row>
    <row r="99" spans="2:18">
      <c r="B99" s="51"/>
      <c r="C99" s="301"/>
      <c r="D99" s="301"/>
      <c r="E99" s="301"/>
      <c r="F99" s="301"/>
      <c r="G99" s="301"/>
      <c r="H99" s="301"/>
      <c r="I99" s="301"/>
      <c r="J99" s="301"/>
    </row>
    <row r="100" spans="2:18">
      <c r="B100" s="51"/>
      <c r="C100" s="301"/>
      <c r="D100" s="301"/>
      <c r="E100" s="301"/>
      <c r="F100" s="301"/>
      <c r="G100" s="301"/>
      <c r="H100" s="301"/>
      <c r="I100" s="301"/>
      <c r="J100" s="301"/>
    </row>
    <row r="101" spans="2:18">
      <c r="B101" s="51"/>
      <c r="C101" s="301"/>
      <c r="D101" s="301"/>
      <c r="E101" s="301"/>
      <c r="F101" s="301"/>
      <c r="G101" s="301"/>
      <c r="H101" s="301"/>
      <c r="I101" s="301"/>
      <c r="J101" s="301"/>
    </row>
    <row r="102" spans="2:18">
      <c r="B102" s="51"/>
      <c r="C102" s="301"/>
      <c r="D102" s="301"/>
      <c r="E102" s="301"/>
      <c r="F102" s="301"/>
      <c r="G102" s="301"/>
      <c r="H102" s="301"/>
      <c r="I102" s="301"/>
      <c r="J102" s="301"/>
    </row>
    <row r="103" spans="2:18">
      <c r="B103" s="51"/>
      <c r="C103" s="301"/>
      <c r="D103" s="301"/>
      <c r="E103" s="301"/>
      <c r="F103" s="301"/>
      <c r="G103" s="301"/>
      <c r="H103" s="301"/>
      <c r="I103" s="301"/>
      <c r="J103" s="301"/>
    </row>
    <row r="104" spans="2:18">
      <c r="B104" s="51"/>
      <c r="C104" s="53"/>
      <c r="D104" s="53"/>
      <c r="E104" s="53"/>
      <c r="F104" s="57"/>
      <c r="G104" s="57"/>
    </row>
    <row r="105" spans="2:18">
      <c r="B105" s="51"/>
      <c r="C105" s="53"/>
      <c r="D105" s="53"/>
      <c r="E105" s="53"/>
      <c r="F105" s="57"/>
      <c r="G105" s="57"/>
    </row>
    <row r="109" spans="2:18">
      <c r="R109" s="56"/>
    </row>
    <row r="168" spans="18:18">
      <c r="R168" s="56"/>
    </row>
    <row r="188" spans="12:17">
      <c r="L188" s="54"/>
      <c r="M188" s="52"/>
      <c r="N188" s="54"/>
      <c r="O188" s="52"/>
      <c r="P188" s="54"/>
      <c r="Q188" s="52"/>
    </row>
    <row r="189" spans="12:17">
      <c r="L189" s="54"/>
      <c r="M189" s="52"/>
      <c r="N189" s="54"/>
      <c r="O189" s="52"/>
      <c r="P189" s="54"/>
      <c r="Q189" s="52"/>
    </row>
    <row r="190" spans="12:17">
      <c r="L190" s="54"/>
      <c r="M190" s="52"/>
      <c r="N190" s="54"/>
      <c r="O190" s="52"/>
      <c r="P190" s="54"/>
      <c r="Q190" s="52"/>
    </row>
    <row r="191" spans="12:17">
      <c r="L191" s="54"/>
      <c r="M191" s="52"/>
      <c r="N191" s="54"/>
      <c r="O191" s="52"/>
      <c r="P191" s="54"/>
      <c r="Q191" s="52"/>
    </row>
    <row r="192" spans="12:17">
      <c r="L192" s="53"/>
      <c r="M192" s="52"/>
      <c r="N192" s="54"/>
      <c r="O192" s="52"/>
      <c r="P192" s="54"/>
      <c r="Q192" s="52"/>
    </row>
    <row r="193" spans="12:17">
      <c r="L193" s="54"/>
      <c r="M193" s="52"/>
      <c r="N193" s="54"/>
      <c r="O193" s="52"/>
      <c r="P193" s="54"/>
      <c r="Q193" s="52"/>
    </row>
    <row r="194" spans="12:17">
      <c r="L194" s="54"/>
      <c r="M194" s="52"/>
      <c r="N194" s="54"/>
      <c r="O194" s="52"/>
      <c r="P194" s="54"/>
      <c r="Q194" s="52"/>
    </row>
    <row r="195" spans="12:17">
      <c r="L195" s="53"/>
      <c r="M195" s="52"/>
      <c r="N195" s="54"/>
      <c r="O195" s="52"/>
      <c r="P195" s="54"/>
      <c r="Q195" s="52"/>
    </row>
    <row r="196" spans="12:17">
      <c r="L196" s="53"/>
      <c r="M196" s="52"/>
      <c r="N196" s="53"/>
      <c r="O196" s="52"/>
      <c r="P196" s="54"/>
      <c r="Q196" s="52"/>
    </row>
    <row r="197" spans="12:17">
      <c r="L197" s="53"/>
      <c r="M197" s="52"/>
      <c r="N197" s="53"/>
      <c r="O197" s="52"/>
      <c r="P197" s="54"/>
      <c r="Q197" s="52"/>
    </row>
    <row r="198" spans="12:17">
      <c r="L198" s="53"/>
      <c r="M198" s="52"/>
      <c r="N198" s="53"/>
      <c r="O198" s="52"/>
      <c r="P198" s="54"/>
      <c r="Q198" s="52"/>
    </row>
    <row r="199" spans="12:17">
      <c r="L199" s="54"/>
      <c r="M199" s="52"/>
      <c r="N199" s="54"/>
      <c r="O199" s="52"/>
      <c r="P199" s="54"/>
      <c r="Q199" s="52"/>
    </row>
  </sheetData>
  <phoneticPr fontId="29" type="noConversion"/>
  <conditionalFormatting sqref="K61:K72 B60:K60 B43:H43 C73:K73">
    <cfRule type="cellIs" dxfId="9" priority="17" operator="equal">
      <formula>0</formula>
    </cfRule>
  </conditionalFormatting>
  <conditionalFormatting sqref="B73">
    <cfRule type="cellIs" dxfId="8" priority="15" operator="equal">
      <formula>0</formula>
    </cfRule>
  </conditionalFormatting>
  <conditionalFormatting sqref="C61:C70">
    <cfRule type="cellIs" dxfId="7" priority="13" operator="equal">
      <formula>0</formula>
    </cfRule>
  </conditionalFormatting>
  <conditionalFormatting sqref="E62:E70">
    <cfRule type="cellIs" dxfId="6" priority="12" operator="equal">
      <formula>0</formula>
    </cfRule>
  </conditionalFormatting>
  <conditionalFormatting sqref="F66:F70">
    <cfRule type="cellIs" dxfId="5" priority="11" operator="equal">
      <formula>0</formula>
    </cfRule>
  </conditionalFormatting>
  <conditionalFormatting sqref="D61:D70">
    <cfRule type="cellIs" dxfId="4" priority="10" operator="equal">
      <formula>0</formula>
    </cfRule>
  </conditionalFormatting>
  <conditionalFormatting sqref="G68:G69">
    <cfRule type="cellIs" dxfId="3" priority="9" operator="equal">
      <formula>0</formula>
    </cfRule>
  </conditionalFormatting>
  <conditionalFormatting sqref="H61:H70">
    <cfRule type="cellIs" dxfId="2" priority="8" operator="equal">
      <formula>0</formula>
    </cfRule>
  </conditionalFormatting>
  <conditionalFormatting sqref="I64:I70">
    <cfRule type="cellIs" dxfId="1" priority="7" operator="equal">
      <formula>0</formula>
    </cfRule>
  </conditionalFormatting>
  <conditionalFormatting sqref="J62:J70">
    <cfRule type="cellIs" dxfId="0" priority="6" operator="equal">
      <formula>0</formula>
    </cfRule>
  </conditionalFormatting>
  <hyperlinks>
    <hyperlink ref="B76" location="Introduction!A1" display="Return to information tab" xr:uid="{EA84AEDE-2591-4188-AE4B-5B56745D6529}"/>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E637EF-C4D5-47C1-A97E-06B888037E37}">
  <sheetPr>
    <tabColor rgb="FFE2C700"/>
    <pageSetUpPr autoPageBreaks="0"/>
  </sheetPr>
  <dimension ref="B5:E43"/>
  <sheetViews>
    <sheetView showGridLines="0" workbookViewId="0"/>
  </sheetViews>
  <sheetFormatPr defaultColWidth="8.7265625" defaultRowHeight="14.5"/>
  <cols>
    <col min="1" max="1" width="2.453125" style="7" customWidth="1"/>
    <col min="2" max="2" width="33.1796875" style="7" customWidth="1"/>
    <col min="3" max="3" width="20.1796875" style="7" customWidth="1"/>
    <col min="4" max="4" width="14.453125" style="7" customWidth="1"/>
    <col min="5" max="5" width="11.7265625" style="7" customWidth="1"/>
    <col min="6" max="16384" width="8.7265625" style="7"/>
  </cols>
  <sheetData>
    <row r="5" spans="2:2" ht="15">
      <c r="B5" s="46" t="s">
        <v>355</v>
      </c>
    </row>
    <row r="6" spans="2:2" ht="15">
      <c r="B6" s="46"/>
    </row>
    <row r="7" spans="2:2">
      <c r="B7" s="214" t="s">
        <v>258</v>
      </c>
    </row>
    <row r="8" spans="2:2">
      <c r="B8" s="208" t="s">
        <v>377</v>
      </c>
    </row>
    <row r="9" spans="2:2">
      <c r="B9" s="208" t="s">
        <v>378</v>
      </c>
    </row>
    <row r="10" spans="2:2">
      <c r="B10" s="208" t="s">
        <v>379</v>
      </c>
    </row>
    <row r="11" spans="2:2">
      <c r="B11" s="208"/>
    </row>
    <row r="20" spans="2:5">
      <c r="C20" s="15"/>
      <c r="D20" s="27"/>
    </row>
    <row r="32" spans="2:5" ht="27">
      <c r="B32" s="141" t="s">
        <v>36</v>
      </c>
      <c r="C32" s="142" t="s">
        <v>218</v>
      </c>
      <c r="D32" s="142" t="s">
        <v>37</v>
      </c>
      <c r="E32" s="31"/>
    </row>
    <row r="33" spans="2:5">
      <c r="B33" s="90" t="s">
        <v>38</v>
      </c>
      <c r="C33" s="213">
        <f>D33/SUM($D$33:$D$39)</f>
        <v>0.61805617476593844</v>
      </c>
      <c r="D33" s="212">
        <v>13863</v>
      </c>
    </row>
    <row r="34" spans="2:5">
      <c r="B34" s="90" t="s">
        <v>39</v>
      </c>
      <c r="C34" s="213">
        <f t="shared" ref="C34:C39" si="0">D34/SUM($D$33:$D$39)</f>
        <v>0.19023629068212217</v>
      </c>
      <c r="D34" s="212">
        <v>4267</v>
      </c>
    </row>
    <row r="35" spans="2:5">
      <c r="B35" s="90" t="s">
        <v>40</v>
      </c>
      <c r="C35" s="213">
        <f t="shared" si="0"/>
        <v>9.0280873829692382E-2</v>
      </c>
      <c r="D35" s="212">
        <v>2025</v>
      </c>
    </row>
    <row r="36" spans="2:5" ht="27">
      <c r="B36" s="90" t="s">
        <v>41</v>
      </c>
      <c r="C36" s="213">
        <f t="shared" si="0"/>
        <v>5.9830584039233171E-2</v>
      </c>
      <c r="D36" s="212">
        <v>1342</v>
      </c>
    </row>
    <row r="37" spans="2:5">
      <c r="B37" s="90" t="s">
        <v>42</v>
      </c>
      <c r="C37" s="213">
        <f t="shared" si="0"/>
        <v>2.5234061524743646E-2</v>
      </c>
      <c r="D37" s="212">
        <v>566</v>
      </c>
    </row>
    <row r="38" spans="2:5">
      <c r="B38" s="90" t="s">
        <v>43</v>
      </c>
      <c r="C38" s="213">
        <f t="shared" si="0"/>
        <v>1.4667855550601872E-2</v>
      </c>
      <c r="D38" s="212">
        <v>329</v>
      </c>
    </row>
    <row r="39" spans="2:5">
      <c r="B39" s="90" t="s">
        <v>44</v>
      </c>
      <c r="C39" s="213">
        <f t="shared" si="0"/>
        <v>1.6941596076683013E-3</v>
      </c>
      <c r="D39" s="212">
        <v>38</v>
      </c>
    </row>
    <row r="40" spans="2:5">
      <c r="D40" s="18"/>
      <c r="E40" s="27"/>
    </row>
    <row r="41" spans="2:5">
      <c r="B41" s="19" t="s">
        <v>434</v>
      </c>
      <c r="D41" s="294"/>
    </row>
    <row r="43" spans="2:5">
      <c r="B43" s="29" t="s">
        <v>232</v>
      </c>
    </row>
  </sheetData>
  <hyperlinks>
    <hyperlink ref="B43" location="Introduction!A1" display="Return to information tab" xr:uid="{64A22563-8ACB-49A2-884D-CF2451A5AEDE}"/>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sisl xmlns:xsd="http://www.w3.org/2001/XMLSchema" xmlns:xsi="http://www.w3.org/2001/XMLSchema-instance" xmlns="http://www.boldonjames.com/2008/01/sie/internal/label" sislVersion="0" policy="973096ae-7329-4b3b-9368-47aeba6959e1" origin="defaultValue">
  <element uid="id_classification_nonbusiness" value=""/>
  <element uid="eaadb568-f939-47e9-ab90-f00bdd47735e" value=""/>
</sisl>
</file>

<file path=customXml/item2.xml><?xml version="1.0" encoding="utf-8"?>
<ct:contentTypeSchema xmlns:ct="http://schemas.microsoft.com/office/2006/metadata/contentType" xmlns:ma="http://schemas.microsoft.com/office/2006/metadata/properties/metaAttributes" ct:_="" ma:_="" ma:contentTypeName="Select Content Type" ma:contentTypeID="0x010100225A259685941848877D3B9290CD743E00530BE65E8B5B0F4B89D2A91415F264B8" ma:contentTypeVersion="13" ma:contentTypeDescription="Select Content Type from drop-down above" ma:contentTypeScope="" ma:versionID="5874a1189b88610d039e05d598fa5c53">
  <xsd:schema xmlns:xsd="http://www.w3.org/2001/XMLSchema" xmlns:xs="http://www.w3.org/2001/XMLSchema" xmlns:p="http://schemas.microsoft.com/office/2006/metadata/properties" xmlns:ns1="http://schemas.microsoft.com/sharepoint/v3" xmlns:ns2="0ce99671-f09b-4148-8a46-ffda6f023446" targetNamespace="http://schemas.microsoft.com/office/2006/metadata/properties" ma:root="true" ma:fieldsID="05b6381a3176ba84eca64f1a6265af44" ns1:_="" ns2:_="">
    <xsd:import namespace="http://schemas.microsoft.com/sharepoint/v3"/>
    <xsd:import namespace="0ce99671-f09b-4148-8a46-ffda6f023446"/>
    <xsd:element name="properties">
      <xsd:complexType>
        <xsd:sequence>
          <xsd:element name="documentManagement">
            <xsd:complexType>
              <xsd:all>
                <xsd:element ref="ns2:Select_x0020_Content_x0020_Type_x0020_Above" minOccurs="0"/>
                <xsd:element ref="ns2:Classification" minOccurs="0"/>
                <xsd:element ref="ns2:Descriptor" minOccurs="0"/>
                <xsd:element ref="ns2:SharedWithUsers" minOccurs="0"/>
                <xsd:element ref="ns2:SharedWithDetail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hidden="true" ma:internalName="_ip_UnifiedCompliancePolicyProperties">
      <xsd:simpleType>
        <xsd:restriction base="dms:Note"/>
      </xsd:simpleType>
    </xsd:element>
    <xsd:element name="_ip_UnifiedCompliancePolicyUIAction" ma:index="1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ce99671-f09b-4148-8a46-ffda6f023446" elementFormDefault="qualified">
    <xsd:import namespace="http://schemas.microsoft.com/office/2006/documentManagement/types"/>
    <xsd:import namespace="http://schemas.microsoft.com/office/infopath/2007/PartnerControls"/>
    <xsd:element name="Select_x0020_Content_x0020_Type_x0020_Above" ma:index="1" nillable="true" ma:displayName="Select Content Type Above" ma:description="Ensure you select the correct Content Type" ma:hidden="true" ma:internalName="Select_x0020_Content_x0020_Type_x0020_Above" ma:readOnly="false">
      <xsd:simpleType>
        <xsd:restriction base="dms:Text">
          <xsd:maxLength value="1"/>
        </xsd:restriction>
      </xsd:simpleType>
    </xsd:element>
    <xsd:element name="Classification" ma:index="3" nillable="true" ma:displayName="Classification" ma:default="Unclassified" ma:format="Dropdown" ma:hidden="true" ma:internalName="Classification" ma:readOnly="false">
      <xsd:simpleType>
        <xsd:restriction base="dms:Choice">
          <xsd:enumeration value="Unclassified"/>
          <xsd:enumeration value="Protect"/>
          <xsd:enumeration value="Restricted"/>
        </xsd:restriction>
      </xsd:simpleType>
    </xsd:element>
    <xsd:element name="Descriptor" ma:index="4" nillable="true" ma:displayName="Descriptor" ma:format="Dropdown" ma:hidden="true" ma:internalName="Descriptor" ma:readOnly="false">
      <xsd:simpleType>
        <xsd:restriction base="dms:Choice">
          <xsd:enumeration value="Commercial"/>
          <xsd:enumeration value="Management"/>
          <xsd:enumeration value="Market Sensitive"/>
          <xsd:enumeration value="Staff"/>
        </xsd:restriction>
      </xsd:simple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Select_x0020_Content_x0020_Type_x0020_Above xmlns="0ce99671-f09b-4148-8a46-ffda6f023446" xsi:nil="true"/>
    <Classification xmlns="0ce99671-f09b-4148-8a46-ffda6f023446">Unclassified</Classification>
    <_ip_UnifiedCompliancePolicyProperties xmlns="http://schemas.microsoft.com/sharepoint/v3" xsi:nil="true"/>
    <Descriptor xmlns="0ce99671-f09b-4148-8a46-ffda6f023446" xsi:nil="true"/>
  </documentManagement>
</p:properties>
</file>

<file path=customXml/itemProps1.xml><?xml version="1.0" encoding="utf-8"?>
<ds:datastoreItem xmlns:ds="http://schemas.openxmlformats.org/officeDocument/2006/customXml" ds:itemID="{F64B2A20-EA76-40F7-9CA7-4C960309ED85}">
  <ds:schemaRefs>
    <ds:schemaRef ds:uri="http://www.w3.org/2001/XMLSchema"/>
    <ds:schemaRef ds:uri="http://www.boldonjames.com/2008/01/sie/internal/label"/>
  </ds:schemaRefs>
</ds:datastoreItem>
</file>

<file path=customXml/itemProps2.xml><?xml version="1.0" encoding="utf-8"?>
<ds:datastoreItem xmlns:ds="http://schemas.openxmlformats.org/officeDocument/2006/customXml" ds:itemID="{051E43F8-F537-4D82-B486-EEB8D1F1FC3C}"/>
</file>

<file path=customXml/itemProps3.xml><?xml version="1.0" encoding="utf-8"?>
<ds:datastoreItem xmlns:ds="http://schemas.openxmlformats.org/officeDocument/2006/customXml" ds:itemID="{6C7345B8-A886-4A92-8EE6-1C896A9FE0BD}"/>
</file>

<file path=customXml/itemProps4.xml><?xml version="1.0" encoding="utf-8"?>
<ds:datastoreItem xmlns:ds="http://schemas.openxmlformats.org/officeDocument/2006/customXml" ds:itemID="{2A49F43D-2B71-40EB-AE44-3E22120037F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1</vt:i4>
      </vt:variant>
    </vt:vector>
  </HeadingPairs>
  <TitlesOfParts>
    <vt:vector size="25" baseType="lpstr">
      <vt:lpstr>Introduction</vt:lpstr>
      <vt:lpstr>Scheme Years</vt:lpstr>
      <vt:lpstr>Fig 2.1</vt:lpstr>
      <vt:lpstr>Fig 2.2</vt:lpstr>
      <vt:lpstr>Fig 2.3</vt:lpstr>
      <vt:lpstr>Fig 2.4</vt:lpstr>
      <vt:lpstr>Fig 2.5</vt:lpstr>
      <vt:lpstr>Fig 2.6</vt:lpstr>
      <vt:lpstr>Fig 2.7</vt:lpstr>
      <vt:lpstr>Fig 2.8</vt:lpstr>
      <vt:lpstr>Fig 2.9</vt:lpstr>
      <vt:lpstr>Fig 2.10</vt:lpstr>
      <vt:lpstr>Fig 2.11</vt:lpstr>
      <vt:lpstr>Fig 3.1</vt:lpstr>
      <vt:lpstr>Fig 3.2</vt:lpstr>
      <vt:lpstr>Fig 3.3</vt:lpstr>
      <vt:lpstr>Fig 4.1</vt:lpstr>
      <vt:lpstr>Fig 4.2</vt:lpstr>
      <vt:lpstr>Fig 4.3</vt:lpstr>
      <vt:lpstr>Fig 4.4</vt:lpstr>
      <vt:lpstr>Fig 4.5</vt:lpstr>
      <vt:lpstr>Fig 5.1</vt:lpstr>
      <vt:lpstr>Fig A1.1</vt:lpstr>
      <vt:lpstr>Fig A1.2</vt:lpstr>
      <vt:lpstr>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Non-Domestic Renewable Heat Incentive (NDRHI) Annual Report Scheme Year 12 Dataset</dc:title>
  <dc:subject/>
  <dc:creator/>
  <cp:lastModifiedBy/>
  <dcterms:created xsi:type="dcterms:W3CDTF">2023-07-25T11:48:55Z</dcterms:created>
  <dcterms:modified xsi:type="dcterms:W3CDTF">2023-07-25T11:50:28Z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95eaba79-06a5-4384-a655-38d92caf419d</vt:lpwstr>
  </property>
  <property fmtid="{D5CDD505-2E9C-101B-9397-08002B2CF9AE}" pid="3" name="bjDocumentLabelXML">
    <vt:lpwstr>&lt;?xml version="1.0" encoding="us-ascii"?&gt;&lt;sisl xmlns:xsd="http://www.w3.org/2001/XMLSchema" xmlns:xsi="http://www.w3.org/2001/XMLSchema-instance" sislVersion="0" policy="973096ae-7329-4b3b-9368-47aeba6959e1" origin="defaultValue" xmlns="http://www.boldonj</vt:lpwstr>
  </property>
  <property fmtid="{D5CDD505-2E9C-101B-9397-08002B2CF9AE}" pid="4" name="bjDocumentLabelXML-0">
    <vt:lpwstr>ames.com/2008/01/sie/internal/label"&gt;&lt;element uid="id_classification_nonbusiness" value="" /&gt;&lt;element uid="eaadb568-f939-47e9-ab90-f00bdd47735e" value="" /&gt;&lt;/sisl&gt;</vt:lpwstr>
  </property>
  <property fmtid="{D5CDD505-2E9C-101B-9397-08002B2CF9AE}" pid="5" name="bjDocumentSecurityLabel">
    <vt:lpwstr>OFFICIAL Internal Only</vt:lpwstr>
  </property>
  <property fmtid="{D5CDD505-2E9C-101B-9397-08002B2CF9AE}" pid="6" name="bjClsUserRVM">
    <vt:lpwstr>[]</vt:lpwstr>
  </property>
  <property fmtid="{D5CDD505-2E9C-101B-9397-08002B2CF9AE}" pid="7" name="bjCentreHeaderLabel-first">
    <vt:lpwstr>&amp;"Verdana,Regular"&amp;10&amp;K000000Internal Only</vt:lpwstr>
  </property>
  <property fmtid="{D5CDD505-2E9C-101B-9397-08002B2CF9AE}" pid="8" name="bjCentreFooterLabel-first">
    <vt:lpwstr>&amp;"Verdana,Regular"&amp;10&amp;K000000Internal Only</vt:lpwstr>
  </property>
  <property fmtid="{D5CDD505-2E9C-101B-9397-08002B2CF9AE}" pid="9" name="bjCentreHeaderLabel-even">
    <vt:lpwstr>&amp;"Verdana,Regular"&amp;10&amp;K000000Internal Only</vt:lpwstr>
  </property>
  <property fmtid="{D5CDD505-2E9C-101B-9397-08002B2CF9AE}" pid="10" name="bjCentreFooterLabel-even">
    <vt:lpwstr>&amp;"Verdana,Regular"&amp;10&amp;K000000Internal Only</vt:lpwstr>
  </property>
  <property fmtid="{D5CDD505-2E9C-101B-9397-08002B2CF9AE}" pid="11" name="bjCentreHeaderLabel">
    <vt:lpwstr>&amp;"Verdana,Regular"&amp;10&amp;K000000Internal Only</vt:lpwstr>
  </property>
  <property fmtid="{D5CDD505-2E9C-101B-9397-08002B2CF9AE}" pid="12" name="bjCentreFooterLabel">
    <vt:lpwstr>&amp;"Verdana,Regular"&amp;10&amp;K000000Internal Only</vt:lpwstr>
  </property>
  <property fmtid="{D5CDD505-2E9C-101B-9397-08002B2CF9AE}" pid="13" name="ContentTypeId">
    <vt:lpwstr>0x010100225A259685941848877D3B9290CD743E00530BE65E8B5B0F4B89D2A91415F264B8</vt:lpwstr>
  </property>
</Properties>
</file>